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40" windowHeight="7140"/>
  </bookViews>
  <sheets>
    <sheet name="Zał. 12" sheetId="10" r:id="rId1"/>
    <sheet name="Tabela do załącznika 12" sheetId="11" r:id="rId2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H159" i="10" l="1"/>
  <c r="H158" i="10"/>
  <c r="H146" i="10"/>
  <c r="H127" i="10"/>
  <c r="H126" i="10"/>
  <c r="H110" i="10"/>
  <c r="H91" i="10"/>
  <c r="H85" i="10"/>
  <c r="H84" i="10"/>
  <c r="H80" i="10"/>
  <c r="H60" i="10"/>
  <c r="H56" i="10"/>
  <c r="H52" i="10"/>
  <c r="F72" i="11" l="1"/>
  <c r="F6" i="11"/>
  <c r="F7" i="11"/>
  <c r="F8" i="11"/>
  <c r="F10" i="11"/>
  <c r="F11" i="11"/>
  <c r="F12" i="11"/>
  <c r="F13" i="11"/>
  <c r="F14" i="11"/>
  <c r="F17" i="11"/>
  <c r="F18" i="11"/>
  <c r="F19" i="11"/>
  <c r="F20" i="11"/>
  <c r="F21" i="11"/>
  <c r="F22" i="11"/>
  <c r="F24" i="11"/>
  <c r="F25" i="11"/>
  <c r="F26" i="11"/>
  <c r="F27" i="11"/>
  <c r="F28" i="11"/>
  <c r="F29" i="11"/>
  <c r="F30" i="11"/>
  <c r="F31" i="11"/>
  <c r="F33" i="11"/>
  <c r="F34" i="11"/>
  <c r="F35" i="11"/>
  <c r="F36" i="11"/>
  <c r="F37" i="11"/>
  <c r="F38" i="11"/>
  <c r="F39" i="11"/>
  <c r="F41" i="11"/>
  <c r="F42" i="11"/>
  <c r="F43" i="11"/>
  <c r="F44" i="11"/>
  <c r="F45" i="11"/>
  <c r="F46" i="11"/>
  <c r="F48" i="11"/>
  <c r="F49" i="11"/>
  <c r="F50" i="11"/>
  <c r="F51" i="11"/>
  <c r="F52" i="11"/>
  <c r="F54" i="11"/>
  <c r="F60" i="11"/>
  <c r="F62" i="11"/>
  <c r="F63" i="11"/>
  <c r="F64" i="11"/>
  <c r="F65" i="11"/>
  <c r="F67" i="11"/>
  <c r="F68" i="11"/>
  <c r="F69" i="11"/>
  <c r="F70" i="11"/>
  <c r="F71" i="11"/>
  <c r="F74" i="11"/>
  <c r="F75" i="11"/>
  <c r="F76" i="11"/>
  <c r="F77" i="11"/>
  <c r="F79" i="11"/>
  <c r="F80" i="11"/>
  <c r="F81" i="11"/>
  <c r="F83" i="11"/>
  <c r="F84" i="11"/>
  <c r="F85" i="11"/>
  <c r="F87" i="11"/>
  <c r="F88" i="11"/>
  <c r="F89" i="11"/>
  <c r="F90" i="11"/>
  <c r="F91" i="11"/>
  <c r="F92" i="11"/>
  <c r="F93" i="11"/>
  <c r="F94" i="11"/>
  <c r="F96" i="11"/>
  <c r="F98" i="11"/>
  <c r="F99" i="11"/>
  <c r="F100" i="11"/>
  <c r="F102" i="11"/>
  <c r="F103" i="11"/>
  <c r="F104" i="11"/>
  <c r="F106" i="11"/>
  <c r="F107" i="11"/>
  <c r="F108" i="11"/>
  <c r="F110" i="11"/>
  <c r="F111" i="11"/>
  <c r="F112" i="11"/>
  <c r="F113" i="11"/>
  <c r="F114" i="11"/>
  <c r="F115" i="11"/>
  <c r="F116" i="11"/>
  <c r="F117" i="11"/>
  <c r="F119" i="11"/>
  <c r="F120" i="11"/>
  <c r="F121" i="11"/>
  <c r="F5" i="11"/>
  <c r="H189" i="10" l="1"/>
  <c r="H70" i="10"/>
  <c r="H79" i="10"/>
  <c r="H55" i="10"/>
  <c r="H42" i="10"/>
  <c r="H41" i="10"/>
  <c r="H161" i="10"/>
  <c r="H59" i="10"/>
  <c r="H58" i="10"/>
  <c r="H179" i="10"/>
  <c r="H78" i="10"/>
  <c r="H51" i="10"/>
  <c r="H89" i="10"/>
  <c r="H87" i="10"/>
  <c r="H120" i="10"/>
  <c r="H93" i="10"/>
  <c r="H94" i="10"/>
  <c r="H92" i="10"/>
  <c r="H12" i="10"/>
  <c r="H11" i="10"/>
  <c r="G40" i="10"/>
  <c r="G39" i="10" s="1"/>
  <c r="H39" i="10" s="1"/>
  <c r="F40" i="10"/>
  <c r="H83" i="10"/>
  <c r="H82" i="10"/>
  <c r="H155" i="10"/>
  <c r="H156" i="10"/>
  <c r="H157" i="10"/>
  <c r="H148" i="10"/>
  <c r="H149" i="10"/>
  <c r="H150" i="10"/>
  <c r="H151" i="10"/>
  <c r="H152" i="10"/>
  <c r="H153" i="10"/>
  <c r="H154" i="10"/>
  <c r="H147" i="10"/>
  <c r="H174" i="10"/>
  <c r="H173" i="10"/>
  <c r="H164" i="10"/>
  <c r="H165" i="10"/>
  <c r="H166" i="10"/>
  <c r="H167" i="10"/>
  <c r="H168" i="10"/>
  <c r="H169" i="10"/>
  <c r="H170" i="10"/>
  <c r="H171" i="10"/>
  <c r="H163" i="10"/>
  <c r="H129" i="10"/>
  <c r="H128" i="10"/>
  <c r="H112" i="10"/>
  <c r="H113" i="10"/>
  <c r="H114" i="10"/>
  <c r="H115" i="10"/>
  <c r="H116" i="10"/>
  <c r="H117" i="10"/>
  <c r="H118" i="10"/>
  <c r="H111" i="10"/>
  <c r="H47" i="10"/>
  <c r="H48" i="10"/>
  <c r="H49" i="10"/>
  <c r="H46" i="10"/>
  <c r="H176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31" i="10"/>
  <c r="H97" i="10"/>
  <c r="H98" i="10"/>
  <c r="H99" i="10"/>
  <c r="H100" i="10"/>
  <c r="H101" i="10"/>
  <c r="H102" i="10"/>
  <c r="H103" i="10"/>
  <c r="H104" i="10"/>
  <c r="H105" i="10"/>
  <c r="H106" i="10"/>
  <c r="H107" i="10"/>
  <c r="H96" i="10"/>
  <c r="H73" i="10"/>
  <c r="H74" i="10"/>
  <c r="H75" i="10"/>
  <c r="H76" i="10"/>
  <c r="H72" i="10"/>
  <c r="H64" i="10"/>
  <c r="H65" i="10"/>
  <c r="H66" i="10"/>
  <c r="H67" i="10"/>
  <c r="H68" i="10"/>
  <c r="H69" i="10"/>
  <c r="H63" i="10"/>
  <c r="H19" i="10"/>
  <c r="H20" i="10"/>
  <c r="H21" i="10"/>
  <c r="H22" i="10"/>
  <c r="H23" i="10"/>
  <c r="H24" i="10"/>
  <c r="H25" i="10"/>
  <c r="H18" i="10"/>
  <c r="H14" i="10"/>
  <c r="H28" i="10"/>
  <c r="H29" i="10"/>
  <c r="H30" i="10"/>
  <c r="H31" i="10"/>
  <c r="H32" i="10"/>
  <c r="H33" i="10"/>
  <c r="H34" i="10"/>
  <c r="H35" i="10"/>
  <c r="H36" i="10"/>
  <c r="H37" i="10"/>
  <c r="H27" i="10"/>
  <c r="G110" i="10"/>
  <c r="F110" i="10"/>
  <c r="G71" i="10"/>
  <c r="F71" i="10"/>
  <c r="H71" i="10" s="1"/>
  <c r="G10" i="10"/>
  <c r="H10" i="10" s="1"/>
  <c r="F10" i="10"/>
  <c r="H40" i="10" l="1"/>
  <c r="E53" i="11" l="1"/>
  <c r="D53" i="11"/>
  <c r="E40" i="11"/>
  <c r="C125" i="11"/>
  <c r="E118" i="11"/>
  <c r="F118" i="11" s="1"/>
  <c r="D118" i="11"/>
  <c r="E109" i="11"/>
  <c r="F109" i="11" s="1"/>
  <c r="D109" i="11"/>
  <c r="E101" i="11"/>
  <c r="D101" i="11"/>
  <c r="E95" i="11"/>
  <c r="D95" i="11"/>
  <c r="E86" i="11"/>
  <c r="F86" i="11" s="1"/>
  <c r="D86" i="11"/>
  <c r="E78" i="11"/>
  <c r="F78" i="11" s="1"/>
  <c r="D78" i="11"/>
  <c r="E73" i="11"/>
  <c r="D73" i="11"/>
  <c r="E66" i="11"/>
  <c r="D66" i="11"/>
  <c r="E59" i="11"/>
  <c r="D59" i="11"/>
  <c r="E47" i="11"/>
  <c r="F47" i="11" s="1"/>
  <c r="D47" i="11"/>
  <c r="D40" i="11"/>
  <c r="E32" i="11"/>
  <c r="D32" i="11"/>
  <c r="E23" i="11"/>
  <c r="D23" i="11"/>
  <c r="E15" i="11"/>
  <c r="D15" i="11"/>
  <c r="E9" i="11"/>
  <c r="F9" i="11" s="1"/>
  <c r="D9" i="11"/>
  <c r="E5" i="11"/>
  <c r="D5" i="11"/>
  <c r="F95" i="11" l="1"/>
  <c r="F101" i="11"/>
  <c r="F73" i="11"/>
  <c r="F66" i="11"/>
  <c r="F59" i="11"/>
  <c r="F53" i="11"/>
  <c r="F40" i="11"/>
  <c r="F32" i="11"/>
  <c r="F23" i="11"/>
  <c r="F15" i="11"/>
  <c r="D125" i="11"/>
  <c r="E125" i="11"/>
  <c r="F183" i="10"/>
  <c r="H178" i="10"/>
  <c r="H177" i="10" s="1"/>
  <c r="G178" i="10"/>
  <c r="G177" i="10" s="1"/>
  <c r="F178" i="10"/>
  <c r="H175" i="10"/>
  <c r="G175" i="10"/>
  <c r="F175" i="10"/>
  <c r="G172" i="10"/>
  <c r="F172" i="10"/>
  <c r="G162" i="10"/>
  <c r="F162" i="10"/>
  <c r="H160" i="10"/>
  <c r="G160" i="10"/>
  <c r="F160" i="10"/>
  <c r="G146" i="10"/>
  <c r="F146" i="10"/>
  <c r="G130" i="10"/>
  <c r="F130" i="10"/>
  <c r="G127" i="10"/>
  <c r="F127" i="10"/>
  <c r="F124" i="10"/>
  <c r="F123" i="10" s="1"/>
  <c r="F121" i="10"/>
  <c r="H119" i="10"/>
  <c r="G119" i="10"/>
  <c r="F119" i="10"/>
  <c r="H108" i="10"/>
  <c r="G108" i="10"/>
  <c r="F108" i="10"/>
  <c r="G95" i="10"/>
  <c r="F95" i="10"/>
  <c r="G91" i="10"/>
  <c r="F91" i="10"/>
  <c r="H88" i="10"/>
  <c r="G88" i="10"/>
  <c r="F88" i="10"/>
  <c r="H86" i="10"/>
  <c r="G86" i="10"/>
  <c r="F86" i="10"/>
  <c r="G81" i="10"/>
  <c r="G80" i="10" s="1"/>
  <c r="F81" i="10"/>
  <c r="F80" i="10" s="1"/>
  <c r="G77" i="10"/>
  <c r="F77" i="10"/>
  <c r="G62" i="10"/>
  <c r="F62" i="10"/>
  <c r="F61" i="10" s="1"/>
  <c r="G57" i="10"/>
  <c r="G56" i="10" s="1"/>
  <c r="F57" i="10"/>
  <c r="F56" i="10" s="1"/>
  <c r="H54" i="10"/>
  <c r="H53" i="10" s="1"/>
  <c r="G54" i="10"/>
  <c r="G53" i="10" s="1"/>
  <c r="F54" i="10"/>
  <c r="F53" i="10" s="1"/>
  <c r="H50" i="10"/>
  <c r="G50" i="10"/>
  <c r="F50" i="10"/>
  <c r="G45" i="10"/>
  <c r="G44" i="10" s="1"/>
  <c r="H44" i="10" s="1"/>
  <c r="F45" i="10"/>
  <c r="F39" i="10"/>
  <c r="G26" i="10"/>
  <c r="F26" i="10"/>
  <c r="G17" i="10"/>
  <c r="F17" i="10"/>
  <c r="F16" i="10" s="1"/>
  <c r="H13" i="10"/>
  <c r="G13" i="10"/>
  <c r="G189" i="10" s="1"/>
  <c r="F13" i="10"/>
  <c r="F189" i="10" s="1"/>
  <c r="F125" i="11" l="1"/>
  <c r="G90" i="10"/>
  <c r="H90" i="10" s="1"/>
  <c r="F90" i="10"/>
  <c r="G16" i="10"/>
  <c r="H16" i="10" s="1"/>
  <c r="F44" i="10"/>
  <c r="F9" i="10"/>
  <c r="F8" i="10" s="1"/>
  <c r="H57" i="10"/>
  <c r="F85" i="10"/>
  <c r="G9" i="10"/>
  <c r="G8" i="10" s="1"/>
  <c r="F177" i="10"/>
  <c r="F43" i="10"/>
  <c r="F38" i="10"/>
  <c r="G43" i="10"/>
  <c r="H81" i="10"/>
  <c r="F52" i="10"/>
  <c r="H45" i="10"/>
  <c r="H43" i="10" s="1"/>
  <c r="H77" i="10"/>
  <c r="G85" i="10"/>
  <c r="H95" i="10"/>
  <c r="H9" i="10"/>
  <c r="G52" i="10"/>
  <c r="F126" i="10"/>
  <c r="F159" i="10"/>
  <c r="F158" i="10" s="1"/>
  <c r="G61" i="10"/>
  <c r="F60" i="10"/>
  <c r="H62" i="10"/>
  <c r="G38" i="10"/>
  <c r="G126" i="10"/>
  <c r="H38" i="10"/>
  <c r="H26" i="10"/>
  <c r="H130" i="10"/>
  <c r="H172" i="10"/>
  <c r="H17" i="10"/>
  <c r="F15" i="10"/>
  <c r="H162" i="10"/>
  <c r="G159" i="10"/>
  <c r="G158" i="10" s="1"/>
  <c r="G15" i="10" l="1"/>
  <c r="G84" i="10"/>
  <c r="G60" i="10"/>
  <c r="H61" i="10"/>
  <c r="H8" i="10"/>
  <c r="H15" i="10"/>
  <c r="F84" i="10"/>
  <c r="F186" i="10" s="1"/>
  <c r="F188" i="10" s="1"/>
  <c r="G186" i="10" l="1"/>
  <c r="H186" i="10" s="1"/>
  <c r="G188" i="10" l="1"/>
  <c r="H188" i="10" s="1"/>
</calcChain>
</file>

<file path=xl/comments1.xml><?xml version="1.0" encoding="utf-8"?>
<comments xmlns="http://schemas.openxmlformats.org/spreadsheetml/2006/main">
  <authors>
    <author>mkachlicka</author>
  </authors>
  <commentList>
    <comment ref="E187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mkachlicka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<sst xmlns="http://schemas.openxmlformats.org/spreadsheetml/2006/main" count="514" uniqueCount="291">
  <si>
    <t>Rozdział</t>
  </si>
  <si>
    <t>Paragraf</t>
  </si>
  <si>
    <t>010</t>
  </si>
  <si>
    <t>01095</t>
  </si>
  <si>
    <t>6050</t>
  </si>
  <si>
    <t>600</t>
  </si>
  <si>
    <t>60016</t>
  </si>
  <si>
    <t>754</t>
  </si>
  <si>
    <t>75412</t>
  </si>
  <si>
    <t>801</t>
  </si>
  <si>
    <t>80104</t>
  </si>
  <si>
    <t>900</t>
  </si>
  <si>
    <t>90015</t>
  </si>
  <si>
    <t>921</t>
  </si>
  <si>
    <t>92109</t>
  </si>
  <si>
    <t>926</t>
  </si>
  <si>
    <t>92601</t>
  </si>
  <si>
    <t>Dział</t>
  </si>
  <si>
    <t>Treść</t>
  </si>
  <si>
    <t>Rolnictwo i łowiectwo</t>
  </si>
  <si>
    <t>Pozostała działalność</t>
  </si>
  <si>
    <t>Drogi publiczne gminne</t>
  </si>
  <si>
    <t>Ochotnicze straże pożarne</t>
  </si>
  <si>
    <t>Oświata i wychowanie</t>
  </si>
  <si>
    <t>80195</t>
  </si>
  <si>
    <t>Gospodarka komunalna i ochrona środowiska</t>
  </si>
  <si>
    <t>Kultura i ochrona dziedzictwa narodowego</t>
  </si>
  <si>
    <t>Domy i ośrodki kultury, świetlice i kluby</t>
  </si>
  <si>
    <t>Kultura fizyczna</t>
  </si>
  <si>
    <t>Obiekty sportowe</t>
  </si>
  <si>
    <t>92695</t>
  </si>
  <si>
    <t>Razem: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</si>
  <si>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</si>
  <si>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</si>
  <si>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</si>
  <si>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</si>
  <si>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</si>
  <si>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</si>
  <si>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Wydatki inwestycyjne jednostek budżetowych</t>
  </si>
  <si>
    <t>4170</t>
  </si>
  <si>
    <t>Wynagrodzenia bezosobowe</t>
  </si>
  <si>
    <t>4260</t>
  </si>
  <si>
    <t>Zakup energii</t>
  </si>
  <si>
    <t>630</t>
  </si>
  <si>
    <t>Turystyka</t>
  </si>
  <si>
    <t>63095</t>
  </si>
  <si>
    <t>4360</t>
  </si>
  <si>
    <t>Przedszkola</t>
  </si>
  <si>
    <t>90004</t>
  </si>
  <si>
    <t>Utrzymanie zieleni w miastach i gminach</t>
  </si>
  <si>
    <t>Oświetlenie ulic, placów i dróg</t>
  </si>
  <si>
    <t>92105</t>
  </si>
  <si>
    <t>Pozostałe zadania w zakresie kultury</t>
  </si>
  <si>
    <t>92116</t>
  </si>
  <si>
    <t>92195</t>
  </si>
  <si>
    <t>Lp.</t>
  </si>
  <si>
    <t>OGÓŁEM: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</si>
  <si>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</si>
  <si>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</si>
  <si>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</si>
  <si>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</si>
  <si>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</si>
  <si>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</si>
  <si>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</si>
  <si>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</si>
  <si>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</si>
  <si>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                                            </t>
  </si>
  <si>
    <t xml:space="preserve">                            </t>
  </si>
  <si>
    <t>Sołectwo</t>
  </si>
  <si>
    <t>Garbatka</t>
  </si>
  <si>
    <t>Owczegłowy</t>
  </si>
  <si>
    <t>Recepta na zdrowe życie - projekt w Wielkopolskiej Oodnowie Wsi</t>
  </si>
  <si>
    <t>Parkowo</t>
  </si>
  <si>
    <t>Modernizacja zaplecza sanitarno - gospodarczego na cele społeczno kulturalne</t>
  </si>
  <si>
    <t>Modernizacjaterenu przy boisku sportowym - budowa kompleksu rekreacyjno-sportowego (Wielkoplska Odnowa Wsi)</t>
  </si>
  <si>
    <t xml:space="preserve">Transport i łączność </t>
  </si>
  <si>
    <t>Remont dróg gminnych  - zakup paliwa do maszyn</t>
  </si>
  <si>
    <t>Karolewo</t>
  </si>
  <si>
    <t>Zakup kruszywa na utwardzenie dróg gminnych</t>
  </si>
  <si>
    <t>Kaziopole</t>
  </si>
  <si>
    <t>Zakup kruszywa na drogi sołeckie</t>
  </si>
  <si>
    <t>Nienawiszcz</t>
  </si>
  <si>
    <t>Zakup witacza</t>
  </si>
  <si>
    <t>Pruśce</t>
  </si>
  <si>
    <t>Zakup kryszywa w celu utwardzenia drogi</t>
  </si>
  <si>
    <t>Studzieniec</t>
  </si>
  <si>
    <t>Utwardzenie drogi w Międzylesiu</t>
  </si>
  <si>
    <t>Budziszewko</t>
  </si>
  <si>
    <t xml:space="preserve">Przygotowanie projektu drogi </t>
  </si>
  <si>
    <t>Jaracz</t>
  </si>
  <si>
    <t>Poprawa jakości dróg gruntowych</t>
  </si>
  <si>
    <t>Utrzymanie dróg gminnych</t>
  </si>
  <si>
    <t>Gościejewo</t>
  </si>
  <si>
    <t>Pielęgnacja poboczy gminnych</t>
  </si>
  <si>
    <t>Naprawa dróg gminnych</t>
  </si>
  <si>
    <t xml:space="preserve">Równanie dróg </t>
  </si>
  <si>
    <t>Równanie dróg gruntowych</t>
  </si>
  <si>
    <t>Ruda</t>
  </si>
  <si>
    <t>Równanie dróg - 2.000,00 zł
Naprawa zjazdu z drogi S11 - 4.000,00 zł</t>
  </si>
  <si>
    <t>Zakup i montaż tablic ogłoszeniowych w Międzylesiu</t>
  </si>
  <si>
    <t>Owieczki</t>
  </si>
  <si>
    <t>Zakup piaskownicy Słoneczko I</t>
  </si>
  <si>
    <t>Laskowo</t>
  </si>
  <si>
    <t>Zakup elementów siłowni</t>
  </si>
  <si>
    <t>Słomowo</t>
  </si>
  <si>
    <t>Doposażenie placu zabaw</t>
  </si>
  <si>
    <t xml:space="preserve">Bezpieczeństwo publiczne i ochrona przeciwpożarowa </t>
  </si>
  <si>
    <t>Wsparcie OSP Budziszewko - zakup defibrylatora</t>
  </si>
  <si>
    <t>Zakup wyposażenia dla OSP w Pruścach</t>
  </si>
  <si>
    <t>Poprawa estetyki górnej elewacji budynku OSP</t>
  </si>
  <si>
    <t>Wsparcie działalności OSP</t>
  </si>
  <si>
    <t>Wyłożenie kostą brukową wjazdu na płytę na plac OSP</t>
  </si>
  <si>
    <t>Wsparcie działalności przedszkola Słoneczne Skrzaty w Parkowie</t>
  </si>
  <si>
    <t>Zakup kamer dla Szkoły Podstawowej w Budziszewku</t>
  </si>
  <si>
    <t xml:space="preserve">Wyłożenie kostki pozbruk przed budynkiem szkoły w Pruścach  </t>
  </si>
  <si>
    <t>Boguniewo</t>
  </si>
  <si>
    <t>Utrzymanie zieleni i ogródka jordanowskiego</t>
  </si>
  <si>
    <t>Utrzymanie zieleni w sołectwie</t>
  </si>
  <si>
    <t>Pielęgnacja Parku Wiejskiego</t>
  </si>
  <si>
    <t>Poprawa estetyki wsi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</si>
  <si>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</si>
  <si>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</si>
  <si>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</si>
  <si>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</si>
  <si>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</si>
  <si>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Utrzymanie boiska i terenów zielonych - wynagrodzenie dla konserwatora zieleni</t>
  </si>
  <si>
    <t>Zakup lamp</t>
  </si>
  <si>
    <t>Jaśniej znaczy bezpieczniej - montaż dwóch lamp</t>
  </si>
  <si>
    <t>Poprawa estetyki wsi- położenie kostki poz-bruk</t>
  </si>
  <si>
    <t xml:space="preserve">Owczegłowy </t>
  </si>
  <si>
    <t xml:space="preserve">Utrzymanie świetlicy - gospodzarz obiektu </t>
  </si>
  <si>
    <t>Utrzymanie świetlicy wiejskiej - wynagrodzenie dla palacza i obsługi</t>
  </si>
  <si>
    <t>Wynagrodzenie dla palacza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</si>
  <si>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</si>
  <si>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</si>
  <si>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</si>
  <si>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</si>
  <si>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</si>
  <si>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Zakup materiałów na wyposażenie świetlicy- 1.000,00 zł
Zakup garażu z przygotowaniem gruntu - 1.800,00 zł</t>
  </si>
  <si>
    <t>Nasza świetlica nośnikiem kultury  - zakup materiałów</t>
  </si>
  <si>
    <t>Zakup klimatyzacji w świetlicy wiejskiej -6.500,00 zł
Zakup rolet i moskitier w świetlicy - 1.766,42 zł</t>
  </si>
  <si>
    <t>Poprawa wizerunku świetlicy i jej obejścia</t>
  </si>
  <si>
    <t>Utrzymanie świetlicy wiejskiej - zakup wyposażenia i materiałów</t>
  </si>
  <si>
    <t>Utrzymanie świelicy zakup opału - 4.000,00 zł
Zakup materialów - 4.309,23 zł</t>
  </si>
  <si>
    <t>Utrzymanie Sali Centrum Integracji</t>
  </si>
  <si>
    <t>Zakup energii elektrycznej i wody</t>
  </si>
  <si>
    <t>Wyznaczenie terenu pod świetlicę wiejską</t>
  </si>
  <si>
    <t>Utrzymanie i wyposażenie świetlicy wiejskiej - zakup usług</t>
  </si>
  <si>
    <t>Zakup i montaż rolety zewnętrznej na garaż przy Sali wiejskiej</t>
  </si>
  <si>
    <t>Zakup usług związanych z utrzymaniem  świetlicy - 5.000,00 zł
Zakup garażu i przygotowanie gruntu - 1.199,00 zł</t>
  </si>
  <si>
    <t>Nasza świetlica nośnikiem kultury  - zakup usług</t>
  </si>
  <si>
    <t>Założenie klimatyzacji w świetlicy wiejskiej</t>
  </si>
  <si>
    <t>Utrzymanie świetlicy wiejskiej - 400 zł
Montaż garażu - 2.990,00 zł</t>
  </si>
  <si>
    <t>Zakup usług dostępu do sieci Internet</t>
  </si>
  <si>
    <t xml:space="preserve">Biblioteki </t>
  </si>
  <si>
    <t>Wsparcie działań Biblioteki Publicznej w Parkowie</t>
  </si>
  <si>
    <t>Organizacja imprez kulturalno sportowych - wynagrodzenie za usługę muzyczną</t>
  </si>
  <si>
    <t>Organizacja festynów wiejskich</t>
  </si>
  <si>
    <t>Organizacja imprez kulturalno – sportowych - 500,00 zł
Wspacie Grupy Gospodyń Wiejskich - 1.000,00 zł</t>
  </si>
  <si>
    <t>Organizacja imprez kulturalno – sportowych</t>
  </si>
  <si>
    <t>Organizacja imprez kulturalnych</t>
  </si>
  <si>
    <t xml:space="preserve">Organizacja imprez kulturalno – sportowych 
</t>
  </si>
  <si>
    <t>Organizacja imprez o charakterze kulturalno-sportowym - 3.000,00 zł
Zakup wieńca dożynkowego - 500,00 zł
Zakup kompletu ławek i stołów biesiadnych - 4.500,00 zł</t>
  </si>
  <si>
    <t>Organizacja imprez kulturalnych - 2.000,00 zł
Zakup tablicy wolnostojacej - 800,00 zł</t>
  </si>
  <si>
    <t xml:space="preserve">Organizacja imprez kulturalnych </t>
  </si>
  <si>
    <t>Spotkania integracyjne wsi</t>
  </si>
  <si>
    <t>Razem lepiej i weselej - festyny rodzinne, konkursy - 2.000,00 zł - 2.000 zł=0,00
Zakup witacza - 4.000,00 zł - 4.000 zł=0,00</t>
  </si>
  <si>
    <t>Organizacja imprez kulturalnych i oświatowych</t>
  </si>
  <si>
    <t>1. Organizacja imprez kulturalno – sportowych- 6.680,82 zł
2. Wyłożenie kostki brukowej pod wiatą biesiadną w Pruścach - 5.000,00 zł - 5.000zl = 0.00
3. Zakup zestawów biesiadnych dla sołectwa Pruśce - 4.000,00 zł -200 zł= 3.800 zł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</si>
  <si>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</si>
  <si>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</si>
  <si>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</si>
  <si>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Organizacja warsztatów edukacyjno - integracyjnych " Upamiętnienie rocznicy wybuchu II Wojny Światowej, dożynki gminne, Święto Pyry"</t>
  </si>
  <si>
    <t>Organizowanie imprez kulturalno – sportowych</t>
  </si>
  <si>
    <t>Organizacja imprez o charakterze kulturalnym i sportowym</t>
  </si>
  <si>
    <t>Organizacja imprez kulturalnych - 1.000,00 zł
Spawanie tablicy wolnostojącej - 200,00 zł</t>
  </si>
  <si>
    <t>Organizacja imprez kulturowych</t>
  </si>
  <si>
    <t>Razem lepiej i weselej - festyny rodzinne, konkursy</t>
  </si>
  <si>
    <t>Organizacja imprez kulturalno - wyjazdowych dla dzieci i mieszkańców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</si>
  <si>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</si>
  <si>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</si>
  <si>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</si>
  <si>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</si>
  <si>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 xml:space="preserve">Utrzymanie boiska sportowego 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</si>
  <si>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</si>
  <si>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</si>
  <si>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</si>
  <si>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</si>
  <si>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Utrzymanie boisk wiejskich - 5.500,00 zł
Zakup blaszanego garażu na boisko w Siernikach - 2.000,00 zł</t>
  </si>
  <si>
    <t>Prace pielęgnacyjne na boisku sportowym i placu zabaw - 3.000,00 zł
Płyta sportowo-rekreacyjna - 1.000,00 zł</t>
  </si>
  <si>
    <t>Kultura i sport - zakup materiałów</t>
  </si>
  <si>
    <t>Prace pielęgnacyjne na stadionie sportowym w Gościejewie</t>
  </si>
  <si>
    <t xml:space="preserve">Płyta sportowo-rekreacyjna </t>
  </si>
  <si>
    <t>Wydatki majątkowe</t>
  </si>
  <si>
    <t>Budowa wiaty - etap III</t>
  </si>
  <si>
    <t>z tego:</t>
  </si>
  <si>
    <t>wydatki bieżące:</t>
  </si>
  <si>
    <t>wydatki majątkowe:</t>
  </si>
  <si>
    <t>Zakup materiałow do remontu barierek ochronnych na moście na rzece Flinta</t>
  </si>
  <si>
    <t>Zakup kruszywa</t>
  </si>
  <si>
    <t>Zakup usług</t>
  </si>
  <si>
    <t>WYDATKI NA PRZEDSIĘWIĘCIA W RAMACH FUNDUSZU SOŁECKIEGO W 2019 ROKU</t>
  </si>
  <si>
    <t>Nazwa sołectwa/ przedsięwzięcia</t>
  </si>
  <si>
    <t>Plan funduszu sołeckiego na 2019 rok</t>
  </si>
  <si>
    <t>Utrzymanie zieleni i ogródka Jordanowskiego oraz doposażenie placu zabaw</t>
  </si>
  <si>
    <t>Utrzymanie i wyposażenie świetlicy wiejskiej</t>
  </si>
  <si>
    <t>Organizacja imprez kulturalno-sportowych w tym: wsparcie Koła Gospodyń Wiejskich</t>
  </si>
  <si>
    <t>Przygotowanie projektu drogi</t>
  </si>
  <si>
    <t xml:space="preserve">Dofinansowanie OSP Budziszewko </t>
  </si>
  <si>
    <t>Zakup kamer dla SP w Budziszewku</t>
  </si>
  <si>
    <t>Wyznaczenie terenu pod wiatę i  świetlicę wiejską</t>
  </si>
  <si>
    <t>Wielkopolska Odnowa Wsi - wkład własny</t>
  </si>
  <si>
    <t>Modernizacja terenu przy boisku sportowym - budowa kompleksu rekreacyjno-sportowego</t>
  </si>
  <si>
    <t>Zakup paliwa do remontu dróg gminnych</t>
  </si>
  <si>
    <t>Wyposażenie i utrzymanie świetlicy wiejskiej i terenu wokół</t>
  </si>
  <si>
    <t>Budowa wiaty biesiadnej  Etap III</t>
  </si>
  <si>
    <t>Zakup piaskownicy Słoneczko</t>
  </si>
  <si>
    <t xml:space="preserve">Zakup wyposażenia do sali wiejskiej oraz bieżące  jej utrzymanie </t>
  </si>
  <si>
    <t>Poprawa estetyki i bezpieczeństwa przy amfiteatrze wraz z zagospodarowaniem miejsca rekreacji i sportu</t>
  </si>
  <si>
    <t>Organizacja imprez kulturalno-sportowych</t>
  </si>
  <si>
    <t xml:space="preserve">Prace pielęgnacyjne na boisku sportowym </t>
  </si>
  <si>
    <t>Utrzymanie porządku, czystości świetlicy, terenu przy świetlicy i placu zabaw</t>
  </si>
  <si>
    <t>Zakup i montaż rolety zewnętrznej na garaż przy sali wiejskiej</t>
  </si>
  <si>
    <t>Zakup wieńca dożynkowego</t>
  </si>
  <si>
    <t>Zakup kompletów ławek i stolów biesiadnych</t>
  </si>
  <si>
    <t>Urtrzymanie boiska sportowego</t>
  </si>
  <si>
    <t>Utwardzenie i utrzymanie dróg gminnych</t>
  </si>
  <si>
    <t>Zakup energii - świetlica wiejska</t>
  </si>
  <si>
    <t>Utrzymanie świetlicy wiejskiej oraz zakup wyposażenia i przepływowego podgrzewacza do wody</t>
  </si>
  <si>
    <t>Zakup tablicy wolnostojącej</t>
  </si>
  <si>
    <t>Utrzymanie swietlicy i terenu wokół</t>
  </si>
  <si>
    <t>Zakup materiałów na wieniec dożynkowy</t>
  </si>
  <si>
    <t>Ład i porządek w Gminie - zakup materiałów na naprawę dróg gminnych</t>
  </si>
  <si>
    <t>Ład i porządek w Gminie - zakup usług na naprawę dróg gminnych</t>
  </si>
  <si>
    <t>Ład i porządek w Gminie - utrzymanie i pielęgnacja terenów zielonych</t>
  </si>
  <si>
    <t>Utrzymanie świetlicy - zakup wyposażenia i  usług do świetlicy</t>
  </si>
  <si>
    <t>Zakup garażu wraz z przygotowaniem gruntu pod fundament</t>
  </si>
  <si>
    <t>Spotkanie integracyjne wsi</t>
  </si>
  <si>
    <t>10.</t>
  </si>
  <si>
    <t>Recepta na zdrowe życie - projekt w Wielkopolskiej Odnowie Wsi</t>
  </si>
  <si>
    <t>Równanie dróg</t>
  </si>
  <si>
    <t>Nasza świetlica nośnikiem kultury</t>
  </si>
  <si>
    <t>Festyn rodzinny - razem lepiej i weselej</t>
  </si>
  <si>
    <t>11.</t>
  </si>
  <si>
    <t>Poprawa estetyki wsi - położenie kostki poz bruk</t>
  </si>
  <si>
    <t>Utrzymanie i wyposażenie świetlicy wiejskiej - założenie klimatyzacji oraz rolet i moskitier</t>
  </si>
  <si>
    <t>12.</t>
  </si>
  <si>
    <t>Udział w projekcie "Odnowa Wsi" - Modernizacja zaplecza samitarno - gospodarczego przy terenie przeznaczonym na cele społeczno - kulturalne</t>
  </si>
  <si>
    <t>Wyłożenie kostką wjazdu i dojścia na płytę na placu OSP</t>
  </si>
  <si>
    <t>Przebudowa istniejącego budynku gospodarczego na placu OSP</t>
  </si>
  <si>
    <t>Organizacja festynów wiejskich o dożynek</t>
  </si>
  <si>
    <t>Organizacja imprez sportowych oraz dbanie o boiska sportowe i place zabaw</t>
  </si>
  <si>
    <t>13.</t>
  </si>
  <si>
    <t>Zakup kruszywa i utwardzenie dróg gminnych</t>
  </si>
  <si>
    <t>Zakup wyposażenie dla OSP w Pruścach</t>
  </si>
  <si>
    <t>Wyłożenie kostki bozbruk przed budynkiem szkoły w Pruścch</t>
  </si>
  <si>
    <t>Wyłożenie kostki pod wiata biesiadną  i zakup zestawów biesiadnych dla sołectwa Pruśce</t>
  </si>
  <si>
    <t>Utrzymanie boisk wiejskich w Pruścach i Siernikach</t>
  </si>
  <si>
    <t>Zakup garażu blaszanego na boisko w Siernikach</t>
  </si>
  <si>
    <t>Zakup grilla</t>
  </si>
  <si>
    <t>14.</t>
  </si>
  <si>
    <t>Równanie dróg oraz naprawa zjazdu z drogi S11</t>
  </si>
  <si>
    <t>Organizacja imprez kulturalnych i sportowych</t>
  </si>
  <si>
    <t xml:space="preserve">Płyta sportowo rekreacyjna </t>
  </si>
  <si>
    <t>Prace pielęgnacyjne na boisku sportowym i placu zabaw</t>
  </si>
  <si>
    <t>15.</t>
  </si>
  <si>
    <t>Wsparcie działalności przedszkola " Słoneczne Skrzaty " w Parkowie</t>
  </si>
  <si>
    <t>Wsparcie działalności Szkoły w Parkowie</t>
  </si>
  <si>
    <t>Pielęgnacja i utrzymanie terenów zielonych</t>
  </si>
  <si>
    <t>Utrzymanie i doposażenie  świetlicy wiejskiej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</si>
  <si>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</si>
  <si>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</si>
  <si>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</si>
  <si>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</si>
  <si>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Wynagrodzenie dla palacza i opiekuna świetlicy</t>
  </si>
  <si>
    <t>Utrzymanie świetlicy i zakup opału</t>
  </si>
  <si>
    <t xml:space="preserve">Kultura i sport </t>
  </si>
  <si>
    <t>17.</t>
  </si>
  <si>
    <t>Utrzymanie Sali Centrum Integracji - wykonanie ogrzewania</t>
  </si>
  <si>
    <t>Organizacja wydarzeń kulturalno - edukacyjno-integracyjnych</t>
  </si>
  <si>
    <t>Aktywne lato na wsi</t>
  </si>
  <si>
    <t>Organizacja festynu środowiskowego</t>
  </si>
  <si>
    <t>Urządzenie i wyposażenie Centrum Intergacji</t>
  </si>
  <si>
    <t xml:space="preserve">Liczba mieszkańców
</t>
  </si>
  <si>
    <t>Naprawa dróg</t>
  </si>
  <si>
    <t>Załącznik nr 12 do sprawozdania opisowego</t>
  </si>
  <si>
    <t>Realizacja przedsięwzięcia w ramach funduszu sołeckiego w 2019 rok</t>
  </si>
  <si>
    <t>Plan na dzień: 31.12.2019r.</t>
  </si>
  <si>
    <t>% wykonania</t>
  </si>
  <si>
    <t>Wykonanie na dzień 31.12.2019 r.</t>
  </si>
  <si>
    <t>Tabela nr 1 do załącznika nr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</si>
</sst>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.25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1"/>
    </font>
    <font>
      <b/>
      <sz val="11"/>
      <name val="Arial"/>
      <family val="2"/>
      <charset val="238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b/>
      <sz val="8.25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4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6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0" fillId="0" borderId="0"/>
    <xf numFmtId="0" fontId="11" fillId="0" borderId="0"/>
    <xf numFmtId="0" fontId="11" fillId="0" borderId="0"/>
    <xf numFmtId="0" fontId="8" fillId="0" borderId="0" applyNumberFormat="0" applyFill="0" applyBorder="0" applyAlignment="0" applyProtection="0">
      <alignment vertical="top"/>
    </xf>
    <xf numFmtId="0" fontId="11" fillId="0" borderId="0"/>
    <xf numFmtId="0" fontId="9" fillId="0" borderId="0" applyNumberFormat="0" applyFill="0" applyBorder="0" applyAlignment="0" applyProtection="0">
      <alignment vertical="top"/>
    </xf>
    <xf numFmtId="0" fontId="1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</xf>
    <xf numFmtId="0" fontId="1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</cellStyleXfs>
  <cellXfs count="235">
    <xf numFmtId="0" fontId="0" fillId="0" borderId="0" xfId="0"/>
    <xf numFmtId="0" fontId="8" fillId="0" borderId="0" xfId="27" applyFont="1" applyAlignment="1">
      <alignment vertical="top"/>
    </xf>
    <xf numFmtId="0" fontId="15" fillId="0" borderId="0" xfId="40" applyFont="1" applyAlignment="1"/>
    <xf numFmtId="0" fontId="8" fillId="0" borderId="0" xfId="27" applyFont="1"/>
    <xf numFmtId="0" fontId="5" fillId="0" borderId="0" xfId="27"/>
    <xf numFmtId="0" fontId="15" fillId="0" borderId="0" xfId="40" applyFont="1" applyBorder="1" applyAlignment="1"/>
    <xf numFmtId="0" fontId="4" fillId="0" borderId="0" xfId="40" applyFont="1" applyBorder="1" applyAlignment="1">
      <alignment wrapText="1"/>
    </xf>
    <xf numFmtId="164" fontId="8" fillId="0" borderId="0" xfId="27" applyNumberFormat="1" applyFont="1"/>
    <xf numFmtId="0" fontId="16" fillId="0" borderId="0" xfId="27" applyFont="1" applyBorder="1" applyAlignment="1">
      <alignment vertical="center"/>
    </xf>
    <xf numFmtId="0" fontId="8" fillId="0" borderId="0" xfId="27" applyFont="1" applyBorder="1"/>
    <xf numFmtId="0" fontId="5" fillId="0" borderId="0" xfId="27" applyBorder="1"/>
    <xf numFmtId="49" fontId="17" fillId="4" borderId="4" xfId="27" applyNumberFormat="1" applyFont="1" applyFill="1" applyBorder="1" applyAlignment="1" applyProtection="1">
      <alignment horizontal="center" vertical="center" wrapText="1"/>
      <protection locked="0"/>
    </xf>
    <xf numFmtId="49" fontId="18" fillId="4" borderId="4" xfId="27" applyNumberFormat="1" applyFont="1" applyFill="1" applyBorder="1" applyAlignment="1" applyProtection="1">
      <alignment horizontal="center" vertical="center" wrapText="1"/>
      <protection locked="0"/>
    </xf>
    <xf numFmtId="49" fontId="17" fillId="4" borderId="4" xfId="27" applyNumberFormat="1" applyFont="1" applyFill="1" applyBorder="1" applyAlignment="1" applyProtection="1">
      <alignment horizontal="left" vertical="center" wrapText="1"/>
      <protection locked="0"/>
    </xf>
    <xf numFmtId="4" fontId="17" fillId="4" borderId="5" xfId="27" applyNumberFormat="1" applyFont="1" applyFill="1" applyBorder="1" applyAlignment="1" applyProtection="1">
      <alignment horizontal="right" vertical="center" wrapText="1"/>
      <protection locked="0"/>
    </xf>
    <xf numFmtId="4" fontId="19" fillId="4" borderId="5" xfId="2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27" applyFont="1"/>
    <xf numFmtId="0" fontId="21" fillId="0" borderId="0" xfId="27" applyFont="1"/>
    <xf numFmtId="49" fontId="17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30" xfId="27" applyNumberFormat="1" applyFont="1" applyFill="1" applyBorder="1" applyAlignment="1" applyProtection="1">
      <alignment horizontal="left" vertical="center" wrapText="1"/>
      <protection locked="0"/>
    </xf>
    <xf numFmtId="4" fontId="17" fillId="3" borderId="27" xfId="27" applyNumberFormat="1" applyFont="1" applyFill="1" applyBorder="1" applyAlignment="1" applyProtection="1">
      <alignment horizontal="right" vertical="center" wrapText="1"/>
      <protection locked="0"/>
    </xf>
    <xf numFmtId="4" fontId="19" fillId="3" borderId="27" xfId="27" applyNumberFormat="1" applyFont="1" applyFill="1" applyBorder="1" applyAlignment="1" applyProtection="1">
      <alignment horizontal="right" vertical="center" wrapText="1"/>
      <protection locked="0"/>
    </xf>
    <xf numFmtId="49" fontId="24" fillId="3" borderId="8" xfId="27" applyNumberFormat="1" applyFont="1" applyFill="1" applyBorder="1" applyAlignment="1" applyProtection="1">
      <alignment horizontal="center" vertical="center" wrapText="1"/>
      <protection locked="0"/>
    </xf>
    <xf numFmtId="4" fontId="24" fillId="3" borderId="23" xfId="27" applyNumberFormat="1" applyFont="1" applyFill="1" applyBorder="1" applyAlignment="1" applyProtection="1">
      <alignment horizontal="right" vertical="center" wrapText="1"/>
      <protection locked="0"/>
    </xf>
    <xf numFmtId="4" fontId="25" fillId="0" borderId="9" xfId="27" applyNumberFormat="1" applyFont="1" applyBorder="1" applyAlignment="1">
      <alignment vertical="center" wrapText="1"/>
    </xf>
    <xf numFmtId="4" fontId="20" fillId="0" borderId="9" xfId="27" applyNumberFormat="1" applyFont="1" applyBorder="1" applyAlignment="1">
      <alignment vertical="center" wrapText="1"/>
    </xf>
    <xf numFmtId="0" fontId="25" fillId="0" borderId="0" xfId="27" applyFont="1"/>
    <xf numFmtId="0" fontId="26" fillId="0" borderId="0" xfId="27" applyFont="1"/>
    <xf numFmtId="49" fontId="24" fillId="3" borderId="9" xfId="27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27" applyFont="1" applyBorder="1" applyAlignment="1">
      <alignment vertical="center" wrapText="1"/>
    </xf>
    <xf numFmtId="4" fontId="14" fillId="0" borderId="9" xfId="27" applyNumberFormat="1" applyFont="1" applyBorder="1" applyAlignment="1">
      <alignment vertical="center" wrapText="1"/>
    </xf>
    <xf numFmtId="49" fontId="18" fillId="3" borderId="10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4" xfId="27" applyNumberFormat="1" applyFont="1" applyFill="1" applyBorder="1" applyAlignment="1" applyProtection="1">
      <alignment horizontal="left" vertical="center" wrapText="1"/>
      <protection locked="0"/>
    </xf>
    <xf numFmtId="4" fontId="18" fillId="3" borderId="31" xfId="27" applyNumberFormat="1" applyFont="1" applyFill="1" applyBorder="1" applyAlignment="1" applyProtection="1">
      <alignment horizontal="right" vertical="center" wrapText="1"/>
      <protection locked="0"/>
    </xf>
    <xf numFmtId="4" fontId="14" fillId="0" borderId="11" xfId="27" applyNumberFormat="1" applyFont="1" applyBorder="1" applyAlignment="1">
      <alignment vertical="center" wrapText="1"/>
    </xf>
    <xf numFmtId="49" fontId="22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5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9" xfId="27" applyNumberFormat="1" applyFont="1" applyFill="1" applyBorder="1" applyAlignment="1" applyProtection="1">
      <alignment horizontal="left" vertical="center" wrapText="1"/>
      <protection locked="0"/>
    </xf>
    <xf numFmtId="4" fontId="19" fillId="3" borderId="9" xfId="27" applyNumberFormat="1" applyFont="1" applyFill="1" applyBorder="1" applyAlignment="1" applyProtection="1">
      <alignment horizontal="right" vertical="center" wrapText="1"/>
      <protection locked="0"/>
    </xf>
    <xf numFmtId="49" fontId="22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7" applyNumberFormat="1" applyFont="1" applyFill="1" applyBorder="1" applyAlignment="1" applyProtection="1">
      <alignment horizontal="left" vertical="center" wrapText="1"/>
      <protection locked="0"/>
    </xf>
    <xf numFmtId="4" fontId="18" fillId="3" borderId="9" xfId="27" applyNumberFormat="1" applyFont="1" applyFill="1" applyBorder="1" applyAlignment="1" applyProtection="1">
      <alignment horizontal="right" vertical="center" wrapText="1"/>
      <protection locked="0"/>
    </xf>
    <xf numFmtId="49" fontId="17" fillId="5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5" borderId="4" xfId="27" applyNumberFormat="1" applyFont="1" applyFill="1" applyBorder="1" applyAlignment="1" applyProtection="1">
      <alignment horizontal="center" vertical="center" wrapText="1"/>
      <protection locked="0"/>
    </xf>
    <xf numFmtId="49" fontId="17" fillId="5" borderId="4" xfId="27" applyNumberFormat="1" applyFont="1" applyFill="1" applyBorder="1" applyAlignment="1" applyProtection="1">
      <alignment horizontal="left" vertical="center" wrapText="1"/>
      <protection locked="0"/>
    </xf>
    <xf numFmtId="4" fontId="17" fillId="5" borderId="5" xfId="27" applyNumberFormat="1" applyFont="1" applyFill="1" applyBorder="1" applyAlignment="1" applyProtection="1">
      <alignment horizontal="right" vertical="center" wrapText="1"/>
      <protection locked="0"/>
    </xf>
    <xf numFmtId="49" fontId="27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6" borderId="18" xfId="27" applyNumberFormat="1" applyFont="1" applyFill="1" applyBorder="1" applyAlignment="1" applyProtection="1">
      <alignment horizontal="center" vertical="center" wrapText="1"/>
      <protection locked="0"/>
    </xf>
    <xf numFmtId="49" fontId="28" fillId="6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6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6" borderId="20" xfId="27" applyNumberFormat="1" applyFont="1" applyFill="1" applyBorder="1" applyAlignment="1" applyProtection="1">
      <alignment horizontal="right" vertical="center" wrapText="1"/>
      <protection locked="0"/>
    </xf>
    <xf numFmtId="49" fontId="18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23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0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8" xfId="27" applyNumberFormat="1" applyFont="1" applyFill="1" applyBorder="1" applyAlignment="1" applyProtection="1">
      <alignment horizontal="left" vertical="center" wrapText="1"/>
      <protection locked="0"/>
    </xf>
    <xf numFmtId="4" fontId="18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3" borderId="0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8" xfId="27" applyNumberFormat="1" applyFont="1" applyFill="1" applyBorder="1" applyAlignment="1" applyProtection="1">
      <alignment horizontal="left" vertical="center" wrapText="1"/>
      <protection locked="0"/>
    </xf>
    <xf numFmtId="4" fontId="24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24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" xfId="27" applyNumberFormat="1" applyFont="1" applyFill="1" applyBorder="1" applyAlignment="1" applyProtection="1">
      <alignment horizontal="left" vertical="center" wrapText="1"/>
      <protection locked="0"/>
    </xf>
    <xf numFmtId="49" fontId="18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" xfId="27" applyNumberFormat="1" applyFont="1" applyFill="1" applyBorder="1" applyAlignment="1" applyProtection="1">
      <alignment horizontal="left" vertical="center" wrapText="1"/>
      <protection locked="0"/>
    </xf>
    <xf numFmtId="49" fontId="17" fillId="3" borderId="9" xfId="27" applyNumberFormat="1" applyFont="1" applyFill="1" applyBorder="1" applyAlignment="1" applyProtection="1">
      <alignment horizontal="left" vertical="center" wrapText="1"/>
      <protection locked="0"/>
    </xf>
    <xf numFmtId="49" fontId="17" fillId="5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5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7" borderId="14" xfId="27" applyNumberFormat="1" applyFont="1" applyFill="1" applyBorder="1" applyAlignment="1" applyProtection="1">
      <alignment horizontal="center" vertical="center" wrapText="1"/>
      <protection locked="0"/>
    </xf>
    <xf numFmtId="4" fontId="17" fillId="7" borderId="20" xfId="27" applyNumberFormat="1" applyFont="1" applyFill="1" applyBorder="1" applyAlignment="1" applyProtection="1">
      <alignment horizontal="right" vertical="center" wrapText="1"/>
      <protection locked="0"/>
    </xf>
    <xf numFmtId="49" fontId="13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18" fillId="7" borderId="18" xfId="27" applyNumberFormat="1" applyFont="1" applyFill="1" applyBorder="1" applyAlignment="1" applyProtection="1">
      <alignment horizontal="left" vertical="center" wrapText="1"/>
      <protection locked="0"/>
    </xf>
    <xf numFmtId="4" fontId="18" fillId="7" borderId="20" xfId="27" applyNumberFormat="1" applyFont="1" applyFill="1" applyBorder="1" applyAlignment="1" applyProtection="1">
      <alignment horizontal="right" vertical="center" wrapText="1"/>
      <protection locked="0"/>
    </xf>
    <xf numFmtId="49" fontId="18" fillId="7" borderId="1" xfId="27" applyNumberFormat="1" applyFont="1" applyFill="1" applyBorder="1" applyAlignment="1" applyProtection="1">
      <alignment horizontal="left" vertical="center" wrapText="1"/>
      <protection locked="0"/>
    </xf>
    <xf numFmtId="49" fontId="13" fillId="7" borderId="13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0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9" xfId="27" applyNumberFormat="1" applyFont="1" applyFill="1" applyBorder="1" applyAlignment="1" applyProtection="1">
      <alignment horizontal="center" vertical="center" wrapText="1"/>
      <protection locked="0"/>
    </xf>
    <xf numFmtId="4" fontId="19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9" xfId="27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2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26" xfId="27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27" applyNumberFormat="1" applyFont="1" applyFill="1" applyBorder="1" applyAlignment="1" applyProtection="1">
      <alignment horizontal="right" vertical="center" wrapText="1"/>
      <protection locked="0"/>
    </xf>
    <xf numFmtId="49" fontId="24" fillId="3" borderId="21" xfId="27" applyNumberFormat="1" applyFont="1" applyFill="1" applyBorder="1" applyAlignment="1" applyProtection="1">
      <alignment horizontal="left" vertical="center" wrapText="1"/>
      <protection locked="0"/>
    </xf>
    <xf numFmtId="49" fontId="24" fillId="3" borderId="9" xfId="27" applyNumberFormat="1" applyFont="1" applyFill="1" applyBorder="1" applyAlignment="1" applyProtection="1">
      <alignment horizontal="left" vertical="center" wrapText="1"/>
      <protection locked="0"/>
    </xf>
    <xf numFmtId="4" fontId="24" fillId="3" borderId="27" xfId="27" applyNumberFormat="1" applyFont="1" applyFill="1" applyBorder="1" applyAlignment="1" applyProtection="1">
      <alignment horizontal="right" vertical="center" wrapText="1"/>
      <protection locked="0"/>
    </xf>
    <xf numFmtId="4" fontId="24" fillId="3" borderId="36" xfId="27" applyNumberFormat="1" applyFont="1" applyFill="1" applyBorder="1" applyAlignment="1" applyProtection="1">
      <alignment horizontal="right" vertical="center" wrapText="1"/>
      <protection locked="0"/>
    </xf>
    <xf numFmtId="49" fontId="18" fillId="3" borderId="15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19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4" xfId="27" applyNumberFormat="1" applyFont="1" applyFill="1" applyBorder="1" applyAlignment="1" applyProtection="1">
      <alignment vertical="center" wrapText="1"/>
      <protection locked="0"/>
    </xf>
    <xf numFmtId="4" fontId="17" fillId="8" borderId="20" xfId="27" applyNumberFormat="1" applyFont="1" applyFill="1" applyBorder="1" applyAlignment="1" applyProtection="1">
      <alignment horizontal="right" vertical="center" wrapText="1"/>
      <protection locked="0"/>
    </xf>
    <xf numFmtId="49" fontId="18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29" fillId="3" borderId="18" xfId="27" applyNumberFormat="1" applyFont="1" applyFill="1" applyBorder="1" applyAlignment="1" applyProtection="1">
      <alignment horizontal="left" vertical="center" wrapText="1"/>
      <protection locked="0"/>
    </xf>
    <xf numFmtId="49" fontId="23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30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0" xfId="27" applyNumberFormat="1" applyFont="1" applyFill="1" applyBorder="1" applyAlignment="1" applyProtection="1">
      <alignment horizontal="center" vertical="center" wrapText="1"/>
      <protection locked="0"/>
    </xf>
    <xf numFmtId="4" fontId="19" fillId="5" borderId="20" xfId="27" applyNumberFormat="1" applyFont="1" applyFill="1" applyBorder="1" applyAlignment="1" applyProtection="1">
      <alignment horizontal="right" vertical="center" wrapText="1"/>
      <protection locked="0"/>
    </xf>
    <xf numFmtId="49" fontId="29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29" fillId="7" borderId="18" xfId="27" applyNumberFormat="1" applyFont="1" applyFill="1" applyBorder="1" applyAlignment="1" applyProtection="1">
      <alignment horizontal="left" vertical="center" wrapText="1"/>
      <protection locked="0"/>
    </xf>
    <xf numFmtId="49" fontId="28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13" fillId="7" borderId="18" xfId="2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7" applyFont="1" applyAlignment="1">
      <alignment vertical="center" wrapText="1"/>
    </xf>
    <xf numFmtId="49" fontId="23" fillId="3" borderId="7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3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0" xfId="27" applyNumberFormat="1" applyFont="1" applyFill="1" applyBorder="1" applyAlignment="1" applyProtection="1">
      <alignment horizontal="center" vertical="center" wrapText="1"/>
      <protection locked="0"/>
    </xf>
    <xf numFmtId="49" fontId="31" fillId="3" borderId="33" xfId="27" applyNumberFormat="1" applyFont="1" applyFill="1" applyBorder="1" applyAlignment="1" applyProtection="1">
      <alignment horizontal="right" vertical="center" wrapText="1"/>
      <protection locked="0"/>
    </xf>
    <xf numFmtId="49" fontId="31" fillId="3" borderId="21" xfId="27" applyNumberFormat="1" applyFont="1" applyFill="1" applyBorder="1" applyAlignment="1" applyProtection="1">
      <alignment horizontal="right" vertical="center" wrapText="1"/>
      <protection locked="0"/>
    </xf>
    <xf numFmtId="4" fontId="31" fillId="3" borderId="37" xfId="27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27" applyFont="1" applyBorder="1" applyAlignment="1">
      <alignment horizontal="center"/>
    </xf>
    <xf numFmtId="49" fontId="31" fillId="3" borderId="0" xfId="27" applyNumberFormat="1" applyFont="1" applyFill="1" applyBorder="1" applyAlignment="1" applyProtection="1">
      <alignment horizontal="right" vertical="center" wrapText="1"/>
      <protection locked="0"/>
    </xf>
    <xf numFmtId="49" fontId="31" fillId="3" borderId="22" xfId="27" applyNumberFormat="1" applyFont="1" applyFill="1" applyBorder="1" applyAlignment="1" applyProtection="1">
      <alignment horizontal="right" vertical="center" wrapText="1"/>
      <protection locked="0"/>
    </xf>
    <xf numFmtId="164" fontId="31" fillId="3" borderId="22" xfId="27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27" applyFont="1" applyBorder="1" applyAlignment="1"/>
    <xf numFmtId="0" fontId="32" fillId="0" borderId="9" xfId="27" applyFont="1" applyBorder="1" applyAlignment="1"/>
    <xf numFmtId="164" fontId="33" fillId="0" borderId="9" xfId="27" applyNumberFormat="1" applyFont="1" applyBorder="1" applyAlignment="1"/>
    <xf numFmtId="164" fontId="32" fillId="0" borderId="9" xfId="27" applyNumberFormat="1" applyFont="1" applyBorder="1" applyAlignment="1"/>
    <xf numFmtId="164" fontId="5" fillId="0" borderId="0" xfId="27" applyNumberFormat="1"/>
    <xf numFmtId="0" fontId="5" fillId="0" borderId="0" xfId="41"/>
    <xf numFmtId="0" fontId="3" fillId="0" borderId="0" xfId="41" applyFont="1" applyBorder="1" applyAlignment="1">
      <alignment horizontal="right"/>
    </xf>
    <xf numFmtId="0" fontId="36" fillId="0" borderId="9" xfId="41" applyFont="1" applyBorder="1" applyAlignment="1">
      <alignment horizontal="center" vertical="center"/>
    </xf>
    <xf numFmtId="0" fontId="36" fillId="0" borderId="9" xfId="41" applyFont="1" applyBorder="1" applyAlignment="1">
      <alignment vertical="center"/>
    </xf>
    <xf numFmtId="0" fontId="37" fillId="0" borderId="9" xfId="41" applyFont="1" applyBorder="1" applyAlignment="1">
      <alignment horizontal="center" vertical="center" wrapText="1"/>
    </xf>
    <xf numFmtId="0" fontId="38" fillId="0" borderId="9" xfId="27" applyFont="1" applyBorder="1" applyAlignment="1">
      <alignment horizontal="center" vertical="center"/>
    </xf>
    <xf numFmtId="0" fontId="36" fillId="0" borderId="11" xfId="41" applyFont="1" applyBorder="1" applyAlignment="1">
      <alignment horizontal="center"/>
    </xf>
    <xf numFmtId="0" fontId="36" fillId="0" borderId="11" xfId="41" applyFont="1" applyBorder="1"/>
    <xf numFmtId="4" fontId="39" fillId="0" borderId="11" xfId="41" applyNumberFormat="1" applyFont="1" applyBorder="1" applyAlignment="1">
      <alignment vertical="center"/>
    </xf>
    <xf numFmtId="0" fontId="5" fillId="0" borderId="12" xfId="41" applyBorder="1" applyAlignment="1">
      <alignment horizontal="center"/>
    </xf>
    <xf numFmtId="0" fontId="40" fillId="0" borderId="12" xfId="41" applyFont="1" applyBorder="1" applyAlignment="1">
      <alignment vertical="top" wrapText="1"/>
    </xf>
    <xf numFmtId="0" fontId="41" fillId="0" borderId="12" xfId="41" applyFont="1" applyBorder="1"/>
    <xf numFmtId="4" fontId="40" fillId="0" borderId="12" xfId="41" applyNumberFormat="1" applyFont="1" applyBorder="1" applyAlignment="1">
      <alignment vertical="center"/>
    </xf>
    <xf numFmtId="4" fontId="40" fillId="0" borderId="12" xfId="27" applyNumberFormat="1" applyFont="1" applyBorder="1" applyAlignment="1">
      <alignment vertical="center"/>
    </xf>
    <xf numFmtId="4" fontId="40" fillId="0" borderId="8" xfId="27" applyNumberFormat="1" applyFont="1" applyBorder="1" applyAlignment="1">
      <alignment vertical="center"/>
    </xf>
    <xf numFmtId="0" fontId="41" fillId="0" borderId="12" xfId="41" applyFont="1" applyBorder="1" applyAlignment="1">
      <alignment horizontal="center"/>
    </xf>
    <xf numFmtId="0" fontId="40" fillId="0" borderId="12" xfId="41" applyFont="1" applyBorder="1" applyAlignment="1">
      <alignment wrapText="1"/>
    </xf>
    <xf numFmtId="0" fontId="40" fillId="0" borderId="12" xfId="41" applyFont="1" applyBorder="1"/>
    <xf numFmtId="0" fontId="36" fillId="0" borderId="11" xfId="41" applyFont="1" applyBorder="1" applyAlignment="1">
      <alignment wrapText="1"/>
    </xf>
    <xf numFmtId="0" fontId="40" fillId="0" borderId="12" xfId="41" applyFont="1" applyBorder="1" applyAlignment="1">
      <alignment vertical="top"/>
    </xf>
    <xf numFmtId="0" fontId="40" fillId="0" borderId="0" xfId="27" applyFont="1" applyAlignment="1">
      <alignment wrapText="1"/>
    </xf>
    <xf numFmtId="0" fontId="5" fillId="0" borderId="8" xfId="41" applyBorder="1" applyAlignment="1">
      <alignment horizontal="center"/>
    </xf>
    <xf numFmtId="0" fontId="40" fillId="0" borderId="8" xfId="41" applyFont="1" applyBorder="1" applyAlignment="1">
      <alignment vertical="top" wrapText="1"/>
    </xf>
    <xf numFmtId="0" fontId="40" fillId="0" borderId="8" xfId="41" applyFont="1" applyBorder="1"/>
    <xf numFmtId="4" fontId="40" fillId="0" borderId="8" xfId="41" applyNumberFormat="1" applyFont="1" applyBorder="1" applyAlignment="1">
      <alignment vertical="center" wrapText="1"/>
    </xf>
    <xf numFmtId="0" fontId="40" fillId="0" borderId="12" xfId="41" applyFont="1" applyBorder="1" applyAlignment="1">
      <alignment horizontal="center"/>
    </xf>
    <xf numFmtId="0" fontId="40" fillId="0" borderId="8" xfId="41" applyFont="1" applyBorder="1" applyAlignment="1">
      <alignment wrapText="1"/>
    </xf>
    <xf numFmtId="0" fontId="40" fillId="0" borderId="8" xfId="41" applyFont="1" applyBorder="1" applyAlignment="1">
      <alignment horizontal="center"/>
    </xf>
    <xf numFmtId="4" fontId="40" fillId="0" borderId="8" xfId="41" applyNumberFormat="1" applyFont="1" applyBorder="1" applyAlignment="1">
      <alignment vertical="center"/>
    </xf>
    <xf numFmtId="0" fontId="32" fillId="0" borderId="8" xfId="41" applyFont="1" applyBorder="1" applyAlignment="1">
      <alignment horizontal="center"/>
    </xf>
    <xf numFmtId="0" fontId="36" fillId="0" borderId="12" xfId="41" applyFont="1" applyBorder="1" applyAlignment="1">
      <alignment horizontal="center"/>
    </xf>
    <xf numFmtId="0" fontId="40" fillId="0" borderId="12" xfId="41" applyFont="1" applyBorder="1" applyAlignment="1">
      <alignment vertical="center" wrapText="1"/>
    </xf>
    <xf numFmtId="0" fontId="40" fillId="0" borderId="12" xfId="42" applyFont="1" applyBorder="1" applyAlignment="1">
      <alignment vertical="top" wrapText="1"/>
    </xf>
    <xf numFmtId="0" fontId="5" fillId="0" borderId="12" xfId="41" applyBorder="1" applyAlignment="1">
      <alignment horizontal="center" vertical="top"/>
    </xf>
    <xf numFmtId="0" fontId="40" fillId="0" borderId="12" xfId="41" applyFont="1" applyBorder="1" applyAlignment="1">
      <alignment horizontal="center" vertical="top"/>
    </xf>
    <xf numFmtId="0" fontId="5" fillId="0" borderId="12" xfId="41" applyFont="1" applyBorder="1" applyAlignment="1">
      <alignment horizontal="center" vertical="top"/>
    </xf>
    <xf numFmtId="0" fontId="5" fillId="0" borderId="8" xfId="41" applyBorder="1" applyAlignment="1">
      <alignment horizontal="center" vertical="top"/>
    </xf>
    <xf numFmtId="0" fontId="40" fillId="0" borderId="8" xfId="41" applyFont="1" applyBorder="1" applyAlignment="1">
      <alignment horizontal="center" vertical="top"/>
    </xf>
    <xf numFmtId="0" fontId="40" fillId="0" borderId="8" xfId="41" applyFont="1" applyBorder="1" applyAlignment="1">
      <alignment vertical="top"/>
    </xf>
    <xf numFmtId="0" fontId="40" fillId="0" borderId="0" xfId="27" applyFont="1"/>
    <xf numFmtId="0" fontId="14" fillId="0" borderId="13" xfId="27" applyFont="1" applyBorder="1"/>
    <xf numFmtId="0" fontId="14" fillId="0" borderId="12" xfId="41" applyFont="1" applyBorder="1" applyAlignment="1">
      <alignment horizontal="center"/>
    </xf>
    <xf numFmtId="0" fontId="14" fillId="0" borderId="12" xfId="41" applyFont="1" applyBorder="1" applyAlignment="1">
      <alignment horizontal="center" vertical="top"/>
    </xf>
    <xf numFmtId="0" fontId="43" fillId="0" borderId="28" xfId="41" applyFont="1" applyBorder="1" applyAlignment="1">
      <alignment horizontal="right"/>
    </xf>
    <xf numFmtId="0" fontId="43" fillId="0" borderId="28" xfId="41" applyFont="1" applyBorder="1" applyAlignment="1">
      <alignment horizontal="center"/>
    </xf>
    <xf numFmtId="4" fontId="39" fillId="0" borderId="28" xfId="41" applyNumberFormat="1" applyFont="1" applyBorder="1" applyAlignment="1">
      <alignment vertical="center"/>
    </xf>
    <xf numFmtId="49" fontId="22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17" fillId="9" borderId="4" xfId="27" applyNumberFormat="1" applyFont="1" applyFill="1" applyBorder="1" applyAlignment="1" applyProtection="1">
      <alignment horizontal="center" vertical="center" wrapText="1"/>
      <protection locked="0"/>
    </xf>
    <xf numFmtId="49" fontId="18" fillId="9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9" borderId="14" xfId="27" applyNumberFormat="1" applyFont="1" applyFill="1" applyBorder="1" applyAlignment="1" applyProtection="1">
      <alignment horizontal="left" vertical="center" wrapText="1"/>
      <protection locked="0"/>
    </xf>
    <xf numFmtId="4" fontId="17" fillId="9" borderId="15" xfId="27" applyNumberFormat="1" applyFont="1" applyFill="1" applyBorder="1" applyAlignment="1" applyProtection="1">
      <alignment horizontal="right" vertical="center" wrapText="1"/>
      <protection locked="0"/>
    </xf>
    <xf numFmtId="4" fontId="19" fillId="9" borderId="15" xfId="27" applyNumberFormat="1" applyFont="1" applyFill="1" applyBorder="1" applyAlignment="1" applyProtection="1">
      <alignment horizontal="right" vertical="center" wrapText="1"/>
      <protection locked="0"/>
    </xf>
    <xf numFmtId="49" fontId="17" fillId="10" borderId="18" xfId="27" applyNumberFormat="1" applyFont="1" applyFill="1" applyBorder="1" applyAlignment="1" applyProtection="1">
      <alignment horizontal="center" vertical="center" wrapText="1"/>
      <protection locked="0"/>
    </xf>
    <xf numFmtId="49" fontId="28" fillId="10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10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10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10" borderId="5" xfId="27" applyNumberFormat="1" applyFont="1" applyFill="1" applyBorder="1" applyAlignment="1" applyProtection="1">
      <alignment horizontal="center" vertical="center" wrapText="1"/>
      <protection locked="0"/>
    </xf>
    <xf numFmtId="49" fontId="28" fillId="10" borderId="17" xfId="27" applyNumberFormat="1" applyFont="1" applyFill="1" applyBorder="1" applyAlignment="1" applyProtection="1">
      <alignment horizontal="center" vertical="center" wrapText="1"/>
      <protection locked="0"/>
    </xf>
    <xf numFmtId="49" fontId="17" fillId="10" borderId="4" xfId="27" applyNumberFormat="1" applyFont="1" applyFill="1" applyBorder="1" applyAlignment="1" applyProtection="1">
      <alignment horizontal="left" vertical="center" wrapText="1"/>
      <protection locked="0"/>
    </xf>
    <xf numFmtId="4" fontId="19" fillId="10" borderId="20" xfId="27" applyNumberFormat="1" applyFont="1" applyFill="1" applyBorder="1" applyAlignment="1" applyProtection="1">
      <alignment horizontal="right" vertical="center" wrapText="1"/>
      <protection locked="0"/>
    </xf>
    <xf numFmtId="4" fontId="31" fillId="3" borderId="24" xfId="27" applyNumberFormat="1" applyFont="1" applyFill="1" applyBorder="1" applyAlignment="1" applyProtection="1">
      <alignment horizontal="right" vertical="center" wrapText="1"/>
      <protection locked="0"/>
    </xf>
    <xf numFmtId="10" fontId="17" fillId="4" borderId="29" xfId="27" applyNumberFormat="1" applyFont="1" applyFill="1" applyBorder="1" applyAlignment="1" applyProtection="1">
      <alignment horizontal="right" vertical="center" wrapText="1"/>
      <protection locked="0"/>
    </xf>
    <xf numFmtId="10" fontId="17" fillId="9" borderId="16" xfId="27" applyNumberFormat="1" applyFont="1" applyFill="1" applyBorder="1" applyAlignment="1" applyProtection="1">
      <alignment horizontal="right" vertical="center" wrapText="1"/>
      <protection locked="0"/>
    </xf>
    <xf numFmtId="10" fontId="17" fillId="3" borderId="9" xfId="27" applyNumberFormat="1" applyFont="1" applyFill="1" applyBorder="1" applyAlignment="1" applyProtection="1">
      <alignment horizontal="right" vertical="center" wrapText="1"/>
      <protection locked="0"/>
    </xf>
    <xf numFmtId="10" fontId="14" fillId="0" borderId="9" xfId="27" applyNumberFormat="1" applyFont="1" applyBorder="1" applyAlignment="1">
      <alignment vertical="center" wrapText="1"/>
    </xf>
    <xf numFmtId="10" fontId="19" fillId="3" borderId="9" xfId="27" applyNumberFormat="1" applyFont="1" applyFill="1" applyBorder="1" applyAlignment="1" applyProtection="1">
      <alignment horizontal="right" vertical="center" wrapText="1"/>
      <protection locked="0"/>
    </xf>
    <xf numFmtId="10" fontId="17" fillId="5" borderId="29" xfId="27" applyNumberFormat="1" applyFont="1" applyFill="1" applyBorder="1" applyAlignment="1" applyProtection="1">
      <alignment horizontal="right" vertical="center" wrapText="1"/>
      <protection locked="0"/>
    </xf>
    <xf numFmtId="10" fontId="17" fillId="10" borderId="20" xfId="27" applyNumberFormat="1" applyFont="1" applyFill="1" applyBorder="1" applyAlignment="1" applyProtection="1">
      <alignment horizontal="right" vertical="center" wrapText="1"/>
      <protection locked="0"/>
    </xf>
    <xf numFmtId="10" fontId="17" fillId="3" borderId="32" xfId="27" applyNumberFormat="1" applyFont="1" applyFill="1" applyBorder="1" applyAlignment="1" applyProtection="1">
      <alignment horizontal="right" vertical="center" wrapText="1"/>
      <protection locked="0"/>
    </xf>
    <xf numFmtId="10" fontId="17" fillId="5" borderId="32" xfId="27" applyNumberFormat="1" applyFont="1" applyFill="1" applyBorder="1" applyAlignment="1" applyProtection="1">
      <alignment horizontal="right" vertical="center" wrapText="1"/>
      <protection locked="0"/>
    </xf>
    <xf numFmtId="10" fontId="17" fillId="10" borderId="32" xfId="27" applyNumberFormat="1" applyFont="1" applyFill="1" applyBorder="1" applyAlignment="1" applyProtection="1">
      <alignment horizontal="right" vertical="center" wrapText="1"/>
      <protection locked="0"/>
    </xf>
    <xf numFmtId="10" fontId="17" fillId="7" borderId="32" xfId="27" applyNumberFormat="1" applyFont="1" applyFill="1" applyBorder="1" applyAlignment="1" applyProtection="1">
      <alignment horizontal="right" vertical="center" wrapText="1"/>
      <protection locked="0"/>
    </xf>
    <xf numFmtId="10" fontId="20" fillId="0" borderId="9" xfId="27" applyNumberFormat="1" applyFont="1" applyBorder="1" applyAlignment="1">
      <alignment vertical="center" wrapText="1"/>
    </xf>
    <xf numFmtId="10" fontId="17" fillId="5" borderId="35" xfId="27" applyNumberFormat="1" applyFont="1" applyFill="1" applyBorder="1" applyAlignment="1" applyProtection="1">
      <alignment horizontal="right" vertical="center" wrapText="1"/>
      <protection locked="0"/>
    </xf>
    <xf numFmtId="10" fontId="14" fillId="0" borderId="34" xfId="27" applyNumberFormat="1" applyFont="1" applyBorder="1" applyAlignment="1">
      <alignment vertical="center" wrapText="1"/>
    </xf>
    <xf numFmtId="10" fontId="17" fillId="8" borderId="32" xfId="27" applyNumberFormat="1" applyFont="1" applyFill="1" applyBorder="1" applyAlignment="1" applyProtection="1">
      <alignment horizontal="right" vertical="center" wrapText="1"/>
      <protection locked="0"/>
    </xf>
    <xf numFmtId="10" fontId="26" fillId="0" borderId="9" xfId="27" applyNumberFormat="1" applyFont="1" applyBorder="1" applyAlignment="1">
      <alignment vertical="center" wrapText="1"/>
    </xf>
    <xf numFmtId="10" fontId="31" fillId="3" borderId="9" xfId="27" applyNumberFormat="1" applyFont="1" applyFill="1" applyBorder="1" applyAlignment="1" applyProtection="1">
      <alignment horizontal="right" vertical="center" wrapText="1"/>
      <protection locked="0"/>
    </xf>
    <xf numFmtId="10" fontId="33" fillId="0" borderId="9" xfId="27" applyNumberFormat="1" applyFont="1" applyBorder="1" applyAlignment="1"/>
    <xf numFmtId="49" fontId="12" fillId="3" borderId="25" xfId="27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7" applyNumberFormat="1" applyFont="1" applyBorder="1" applyAlignment="1">
      <alignment horizontal="center" vertical="center" wrapText="1"/>
    </xf>
    <xf numFmtId="10" fontId="39" fillId="0" borderId="11" xfId="41" applyNumberFormat="1" applyFont="1" applyBorder="1" applyAlignment="1">
      <alignment vertical="center"/>
    </xf>
    <xf numFmtId="10" fontId="39" fillId="0" borderId="0" xfId="41" applyNumberFormat="1" applyFont="1" applyBorder="1" applyAlignment="1">
      <alignment vertical="center"/>
    </xf>
    <xf numFmtId="4" fontId="40" fillId="0" borderId="12" xfId="27" applyNumberFormat="1" applyFont="1" applyBorder="1" applyAlignment="1">
      <alignment horizontal="right" vertical="center"/>
    </xf>
    <xf numFmtId="0" fontId="38" fillId="0" borderId="9" xfId="27" applyFont="1" applyBorder="1" applyAlignment="1">
      <alignment horizontal="center" vertical="center" wrapText="1"/>
    </xf>
    <xf numFmtId="0" fontId="42" fillId="0" borderId="38" xfId="41" applyFont="1" applyBorder="1" applyAlignment="1">
      <alignment horizontal="center"/>
    </xf>
    <xf numFmtId="10" fontId="39" fillId="0" borderId="39" xfId="41" applyNumberFormat="1" applyFont="1" applyBorder="1" applyAlignment="1">
      <alignment vertical="center"/>
    </xf>
    <xf numFmtId="0" fontId="15" fillId="0" borderId="0" xfId="40" applyFont="1" applyAlignment="1">
      <alignment horizontal="left"/>
    </xf>
    <xf numFmtId="0" fontId="15" fillId="0" borderId="0" xfId="40" applyFont="1" applyBorder="1" applyAlignment="1"/>
    <xf numFmtId="0" fontId="4" fillId="0" borderId="0" xfId="40" applyFont="1" applyBorder="1" applyAlignment="1">
      <alignment horizontal="left" wrapText="1"/>
    </xf>
    <xf numFmtId="49" fontId="22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2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5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2" xfId="27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27" xfId="27" applyFont="1" applyBorder="1" applyAlignment="1">
      <alignment horizontal="center"/>
    </xf>
    <xf numFmtId="0" fontId="26" fillId="0" borderId="22" xfId="27" applyFont="1" applyBorder="1" applyAlignment="1">
      <alignment horizontal="center"/>
    </xf>
    <xf numFmtId="0" fontId="26" fillId="0" borderId="24" xfId="27" applyFont="1" applyBorder="1" applyAlignment="1">
      <alignment horizontal="center"/>
    </xf>
    <xf numFmtId="49" fontId="28" fillId="7" borderId="2" xfId="27" applyNumberFormat="1" applyFont="1" applyFill="1" applyBorder="1" applyAlignment="1" applyProtection="1">
      <alignment horizontal="center" vertical="center" wrapText="1"/>
      <protection locked="0"/>
    </xf>
    <xf numFmtId="49" fontId="28" fillId="7" borderId="6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1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2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8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11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8" xfId="27" applyNumberFormat="1" applyFont="1" applyFill="1" applyBorder="1" applyAlignment="1" applyProtection="1">
      <alignment horizontal="center" vertical="center" wrapText="1"/>
      <protection locked="0"/>
    </xf>
    <xf numFmtId="49" fontId="27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8" borderId="2" xfId="27" applyNumberFormat="1" applyFont="1" applyFill="1" applyBorder="1" applyAlignment="1" applyProtection="1">
      <alignment horizontal="center" vertical="center" wrapText="1"/>
      <protection locked="0"/>
    </xf>
    <xf numFmtId="49" fontId="17" fillId="8" borderId="15" xfId="2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1" applyFont="1" applyBorder="1" applyAlignment="1">
      <alignment horizontal="right"/>
    </xf>
    <xf numFmtId="0" fontId="16" fillId="0" borderId="0" xfId="41" applyFont="1" applyBorder="1" applyAlignment="1">
      <alignment horizontal="center" vertical="center" wrapText="1"/>
    </xf>
  </cellXfs>
  <cellStyles count="4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2 2" xfId="19"/>
    <cellStyle name="Normalny 23" xfId="20"/>
    <cellStyle name="Normalny 23 2" xfId="21"/>
    <cellStyle name="Normalny 24" xfId="22"/>
    <cellStyle name="Normalny 25" xfId="23"/>
    <cellStyle name="Normalny 26" xfId="24"/>
    <cellStyle name="Normalny 27" xfId="25"/>
    <cellStyle name="Normalny 28" xfId="26"/>
    <cellStyle name="Normalny 3" xfId="27"/>
    <cellStyle name="Normalny 3 2" xfId="28"/>
    <cellStyle name="Normalny 4" xfId="29"/>
    <cellStyle name="Normalny 4 2" xfId="30"/>
    <cellStyle name="Normalny 5" xfId="31"/>
    <cellStyle name="Normalny 5 2" xfId="32"/>
    <cellStyle name="Normalny 5 3" xfId="33"/>
    <cellStyle name="Normalny 5 3 2" xfId="34"/>
    <cellStyle name="Normalny 6" xfId="35"/>
    <cellStyle name="Normalny 7" xfId="36"/>
    <cellStyle name="Normalny 7 2" xfId="37"/>
    <cellStyle name="Normalny 8" xfId="38"/>
    <cellStyle name="Normalny 9" xfId="39"/>
    <cellStyle name="Normalny_Kwiecień" xfId="40"/>
    <cellStyle name="Normalny_Przedsiewzięcia FS Zbiorcze 2" xfId="41"/>
    <cellStyle name="Normalny_załaczniki maj_sołectwa - podział środków 2010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09"/>
  <sheetViews>
    <sheetView tabSelected="1" workbookViewId="0">
      <selection activeCell="H160" sqref="H160"/>
    </sheetView>
  </sheetViews>
  <sheetFormatPr defaultColWidth="11.42578125" defaultRowHeight="12.75" x14ac:dyDescent="0.2"/>
  <cols>
    <col min="1" max="1" width="5.7109375" style="1" customWidth="1"/>
    <col min="2" max="2" width="7.5703125" style="1" customWidth="1"/>
    <col min="3" max="3" width="7.85546875" style="1" customWidth="1"/>
    <col min="4" max="4" width="13" style="1" customWidth="1"/>
    <col min="5" max="5" width="25" style="1" customWidth="1"/>
    <col min="6" max="6" width="12.140625" style="7" customWidth="1"/>
    <col min="7" max="8" width="12.140625" style="3" customWidth="1"/>
    <col min="9" max="251" width="11.5703125" style="3" customWidth="1"/>
    <col min="252" max="256" width="11.42578125" style="4"/>
    <col min="257" max="257" width="5.7109375" style="4" customWidth="1"/>
    <col min="258" max="258" width="7" style="4" customWidth="1"/>
    <col min="259" max="259" width="6.28515625" style="4" customWidth="1"/>
    <col min="260" max="260" width="13" style="4" customWidth="1"/>
    <col min="261" max="261" width="25" style="4" customWidth="1"/>
    <col min="262" max="262" width="12.140625" style="4" customWidth="1"/>
    <col min="263" max="263" width="10.7109375" style="4" customWidth="1"/>
    <col min="264" max="264" width="12.140625" style="4" customWidth="1"/>
    <col min="265" max="507" width="11.5703125" style="4" customWidth="1"/>
    <col min="508" max="512" width="11.42578125" style="4"/>
    <col min="513" max="513" width="5.7109375" style="4" customWidth="1"/>
    <col min="514" max="514" width="7" style="4" customWidth="1"/>
    <col min="515" max="515" width="6.28515625" style="4" customWidth="1"/>
    <col min="516" max="516" width="13" style="4" customWidth="1"/>
    <col min="517" max="517" width="25" style="4" customWidth="1"/>
    <col min="518" max="518" width="12.140625" style="4" customWidth="1"/>
    <col min="519" max="519" width="10.7109375" style="4" customWidth="1"/>
    <col min="520" max="520" width="12.140625" style="4" customWidth="1"/>
    <col min="521" max="763" width="11.5703125" style="4" customWidth="1"/>
    <col min="764" max="768" width="11.42578125" style="4"/>
    <col min="769" max="769" width="5.7109375" style="4" customWidth="1"/>
    <col min="770" max="770" width="7" style="4" customWidth="1"/>
    <col min="771" max="771" width="6.28515625" style="4" customWidth="1"/>
    <col min="772" max="772" width="13" style="4" customWidth="1"/>
    <col min="773" max="773" width="25" style="4" customWidth="1"/>
    <col min="774" max="774" width="12.140625" style="4" customWidth="1"/>
    <col min="775" max="775" width="10.7109375" style="4" customWidth="1"/>
    <col min="776" max="776" width="12.140625" style="4" customWidth="1"/>
    <col min="777" max="1019" width="11.5703125" style="4" customWidth="1"/>
    <col min="1020" max="1024" width="11.42578125" style="4"/>
    <col min="1025" max="1025" width="5.7109375" style="4" customWidth="1"/>
    <col min="1026" max="1026" width="7" style="4" customWidth="1"/>
    <col min="1027" max="1027" width="6.28515625" style="4" customWidth="1"/>
    <col min="1028" max="1028" width="13" style="4" customWidth="1"/>
    <col min="1029" max="1029" width="25" style="4" customWidth="1"/>
    <col min="1030" max="1030" width="12.140625" style="4" customWidth="1"/>
    <col min="1031" max="1031" width="10.7109375" style="4" customWidth="1"/>
    <col min="1032" max="1032" width="12.140625" style="4" customWidth="1"/>
    <col min="1033" max="1275" width="11.5703125" style="4" customWidth="1"/>
    <col min="1276" max="1280" width="11.42578125" style="4"/>
    <col min="1281" max="1281" width="5.7109375" style="4" customWidth="1"/>
    <col min="1282" max="1282" width="7" style="4" customWidth="1"/>
    <col min="1283" max="1283" width="6.28515625" style="4" customWidth="1"/>
    <col min="1284" max="1284" width="13" style="4" customWidth="1"/>
    <col min="1285" max="1285" width="25" style="4" customWidth="1"/>
    <col min="1286" max="1286" width="12.140625" style="4" customWidth="1"/>
    <col min="1287" max="1287" width="10.7109375" style="4" customWidth="1"/>
    <col min="1288" max="1288" width="12.140625" style="4" customWidth="1"/>
    <col min="1289" max="1531" width="11.5703125" style="4" customWidth="1"/>
    <col min="1532" max="1536" width="11.42578125" style="4"/>
    <col min="1537" max="1537" width="5.7109375" style="4" customWidth="1"/>
    <col min="1538" max="1538" width="7" style="4" customWidth="1"/>
    <col min="1539" max="1539" width="6.28515625" style="4" customWidth="1"/>
    <col min="1540" max="1540" width="13" style="4" customWidth="1"/>
    <col min="1541" max="1541" width="25" style="4" customWidth="1"/>
    <col min="1542" max="1542" width="12.140625" style="4" customWidth="1"/>
    <col min="1543" max="1543" width="10.7109375" style="4" customWidth="1"/>
    <col min="1544" max="1544" width="12.140625" style="4" customWidth="1"/>
    <col min="1545" max="1787" width="11.5703125" style="4" customWidth="1"/>
    <col min="1788" max="1792" width="11.42578125" style="4"/>
    <col min="1793" max="1793" width="5.7109375" style="4" customWidth="1"/>
    <col min="1794" max="1794" width="7" style="4" customWidth="1"/>
    <col min="1795" max="1795" width="6.28515625" style="4" customWidth="1"/>
    <col min="1796" max="1796" width="13" style="4" customWidth="1"/>
    <col min="1797" max="1797" width="25" style="4" customWidth="1"/>
    <col min="1798" max="1798" width="12.140625" style="4" customWidth="1"/>
    <col min="1799" max="1799" width="10.7109375" style="4" customWidth="1"/>
    <col min="1800" max="1800" width="12.140625" style="4" customWidth="1"/>
    <col min="1801" max="2043" width="11.5703125" style="4" customWidth="1"/>
    <col min="2044" max="2048" width="11.42578125" style="4"/>
    <col min="2049" max="2049" width="5.7109375" style="4" customWidth="1"/>
    <col min="2050" max="2050" width="7" style="4" customWidth="1"/>
    <col min="2051" max="2051" width="6.28515625" style="4" customWidth="1"/>
    <col min="2052" max="2052" width="13" style="4" customWidth="1"/>
    <col min="2053" max="2053" width="25" style="4" customWidth="1"/>
    <col min="2054" max="2054" width="12.140625" style="4" customWidth="1"/>
    <col min="2055" max="2055" width="10.7109375" style="4" customWidth="1"/>
    <col min="2056" max="2056" width="12.140625" style="4" customWidth="1"/>
    <col min="2057" max="2299" width="11.5703125" style="4" customWidth="1"/>
    <col min="2300" max="2304" width="11.42578125" style="4"/>
    <col min="2305" max="2305" width="5.7109375" style="4" customWidth="1"/>
    <col min="2306" max="2306" width="7" style="4" customWidth="1"/>
    <col min="2307" max="2307" width="6.28515625" style="4" customWidth="1"/>
    <col min="2308" max="2308" width="13" style="4" customWidth="1"/>
    <col min="2309" max="2309" width="25" style="4" customWidth="1"/>
    <col min="2310" max="2310" width="12.140625" style="4" customWidth="1"/>
    <col min="2311" max="2311" width="10.7109375" style="4" customWidth="1"/>
    <col min="2312" max="2312" width="12.140625" style="4" customWidth="1"/>
    <col min="2313" max="2555" width="11.5703125" style="4" customWidth="1"/>
    <col min="2556" max="2560" width="11.42578125" style="4"/>
    <col min="2561" max="2561" width="5.7109375" style="4" customWidth="1"/>
    <col min="2562" max="2562" width="7" style="4" customWidth="1"/>
    <col min="2563" max="2563" width="6.28515625" style="4" customWidth="1"/>
    <col min="2564" max="2564" width="13" style="4" customWidth="1"/>
    <col min="2565" max="2565" width="25" style="4" customWidth="1"/>
    <col min="2566" max="2566" width="12.140625" style="4" customWidth="1"/>
    <col min="2567" max="2567" width="10.7109375" style="4" customWidth="1"/>
    <col min="2568" max="2568" width="12.140625" style="4" customWidth="1"/>
    <col min="2569" max="2811" width="11.5703125" style="4" customWidth="1"/>
    <col min="2812" max="2816" width="11.42578125" style="4"/>
    <col min="2817" max="2817" width="5.7109375" style="4" customWidth="1"/>
    <col min="2818" max="2818" width="7" style="4" customWidth="1"/>
    <col min="2819" max="2819" width="6.28515625" style="4" customWidth="1"/>
    <col min="2820" max="2820" width="13" style="4" customWidth="1"/>
    <col min="2821" max="2821" width="25" style="4" customWidth="1"/>
    <col min="2822" max="2822" width="12.140625" style="4" customWidth="1"/>
    <col min="2823" max="2823" width="10.7109375" style="4" customWidth="1"/>
    <col min="2824" max="2824" width="12.140625" style="4" customWidth="1"/>
    <col min="2825" max="3067" width="11.5703125" style="4" customWidth="1"/>
    <col min="3068" max="3072" width="11.42578125" style="4"/>
    <col min="3073" max="3073" width="5.7109375" style="4" customWidth="1"/>
    <col min="3074" max="3074" width="7" style="4" customWidth="1"/>
    <col min="3075" max="3075" width="6.28515625" style="4" customWidth="1"/>
    <col min="3076" max="3076" width="13" style="4" customWidth="1"/>
    <col min="3077" max="3077" width="25" style="4" customWidth="1"/>
    <col min="3078" max="3078" width="12.140625" style="4" customWidth="1"/>
    <col min="3079" max="3079" width="10.7109375" style="4" customWidth="1"/>
    <col min="3080" max="3080" width="12.140625" style="4" customWidth="1"/>
    <col min="3081" max="3323" width="11.5703125" style="4" customWidth="1"/>
    <col min="3324" max="3328" width="11.42578125" style="4"/>
    <col min="3329" max="3329" width="5.7109375" style="4" customWidth="1"/>
    <col min="3330" max="3330" width="7" style="4" customWidth="1"/>
    <col min="3331" max="3331" width="6.28515625" style="4" customWidth="1"/>
    <col min="3332" max="3332" width="13" style="4" customWidth="1"/>
    <col min="3333" max="3333" width="25" style="4" customWidth="1"/>
    <col min="3334" max="3334" width="12.140625" style="4" customWidth="1"/>
    <col min="3335" max="3335" width="10.7109375" style="4" customWidth="1"/>
    <col min="3336" max="3336" width="12.140625" style="4" customWidth="1"/>
    <col min="3337" max="3579" width="11.5703125" style="4" customWidth="1"/>
    <col min="3580" max="3584" width="11.42578125" style="4"/>
    <col min="3585" max="3585" width="5.7109375" style="4" customWidth="1"/>
    <col min="3586" max="3586" width="7" style="4" customWidth="1"/>
    <col min="3587" max="3587" width="6.28515625" style="4" customWidth="1"/>
    <col min="3588" max="3588" width="13" style="4" customWidth="1"/>
    <col min="3589" max="3589" width="25" style="4" customWidth="1"/>
    <col min="3590" max="3590" width="12.140625" style="4" customWidth="1"/>
    <col min="3591" max="3591" width="10.7109375" style="4" customWidth="1"/>
    <col min="3592" max="3592" width="12.140625" style="4" customWidth="1"/>
    <col min="3593" max="3835" width="11.5703125" style="4" customWidth="1"/>
    <col min="3836" max="3840" width="11.42578125" style="4"/>
    <col min="3841" max="3841" width="5.7109375" style="4" customWidth="1"/>
    <col min="3842" max="3842" width="7" style="4" customWidth="1"/>
    <col min="3843" max="3843" width="6.28515625" style="4" customWidth="1"/>
    <col min="3844" max="3844" width="13" style="4" customWidth="1"/>
    <col min="3845" max="3845" width="25" style="4" customWidth="1"/>
    <col min="3846" max="3846" width="12.140625" style="4" customWidth="1"/>
    <col min="3847" max="3847" width="10.7109375" style="4" customWidth="1"/>
    <col min="3848" max="3848" width="12.140625" style="4" customWidth="1"/>
    <col min="3849" max="4091" width="11.5703125" style="4" customWidth="1"/>
    <col min="4092" max="4096" width="11.42578125" style="4"/>
    <col min="4097" max="4097" width="5.7109375" style="4" customWidth="1"/>
    <col min="4098" max="4098" width="7" style="4" customWidth="1"/>
    <col min="4099" max="4099" width="6.28515625" style="4" customWidth="1"/>
    <col min="4100" max="4100" width="13" style="4" customWidth="1"/>
    <col min="4101" max="4101" width="25" style="4" customWidth="1"/>
    <col min="4102" max="4102" width="12.140625" style="4" customWidth="1"/>
    <col min="4103" max="4103" width="10.7109375" style="4" customWidth="1"/>
    <col min="4104" max="4104" width="12.140625" style="4" customWidth="1"/>
    <col min="4105" max="4347" width="11.5703125" style="4" customWidth="1"/>
    <col min="4348" max="4352" width="11.42578125" style="4"/>
    <col min="4353" max="4353" width="5.7109375" style="4" customWidth="1"/>
    <col min="4354" max="4354" width="7" style="4" customWidth="1"/>
    <col min="4355" max="4355" width="6.28515625" style="4" customWidth="1"/>
    <col min="4356" max="4356" width="13" style="4" customWidth="1"/>
    <col min="4357" max="4357" width="25" style="4" customWidth="1"/>
    <col min="4358" max="4358" width="12.140625" style="4" customWidth="1"/>
    <col min="4359" max="4359" width="10.7109375" style="4" customWidth="1"/>
    <col min="4360" max="4360" width="12.140625" style="4" customWidth="1"/>
    <col min="4361" max="4603" width="11.5703125" style="4" customWidth="1"/>
    <col min="4604" max="4608" width="11.42578125" style="4"/>
    <col min="4609" max="4609" width="5.7109375" style="4" customWidth="1"/>
    <col min="4610" max="4610" width="7" style="4" customWidth="1"/>
    <col min="4611" max="4611" width="6.28515625" style="4" customWidth="1"/>
    <col min="4612" max="4612" width="13" style="4" customWidth="1"/>
    <col min="4613" max="4613" width="25" style="4" customWidth="1"/>
    <col min="4614" max="4614" width="12.140625" style="4" customWidth="1"/>
    <col min="4615" max="4615" width="10.7109375" style="4" customWidth="1"/>
    <col min="4616" max="4616" width="12.140625" style="4" customWidth="1"/>
    <col min="4617" max="4859" width="11.5703125" style="4" customWidth="1"/>
    <col min="4860" max="4864" width="11.42578125" style="4"/>
    <col min="4865" max="4865" width="5.7109375" style="4" customWidth="1"/>
    <col min="4866" max="4866" width="7" style="4" customWidth="1"/>
    <col min="4867" max="4867" width="6.28515625" style="4" customWidth="1"/>
    <col min="4868" max="4868" width="13" style="4" customWidth="1"/>
    <col min="4869" max="4869" width="25" style="4" customWidth="1"/>
    <col min="4870" max="4870" width="12.140625" style="4" customWidth="1"/>
    <col min="4871" max="4871" width="10.7109375" style="4" customWidth="1"/>
    <col min="4872" max="4872" width="12.140625" style="4" customWidth="1"/>
    <col min="4873" max="5115" width="11.5703125" style="4" customWidth="1"/>
    <col min="5116" max="5120" width="11.42578125" style="4"/>
    <col min="5121" max="5121" width="5.7109375" style="4" customWidth="1"/>
    <col min="5122" max="5122" width="7" style="4" customWidth="1"/>
    <col min="5123" max="5123" width="6.28515625" style="4" customWidth="1"/>
    <col min="5124" max="5124" width="13" style="4" customWidth="1"/>
    <col min="5125" max="5125" width="25" style="4" customWidth="1"/>
    <col min="5126" max="5126" width="12.140625" style="4" customWidth="1"/>
    <col min="5127" max="5127" width="10.7109375" style="4" customWidth="1"/>
    <col min="5128" max="5128" width="12.140625" style="4" customWidth="1"/>
    <col min="5129" max="5371" width="11.5703125" style="4" customWidth="1"/>
    <col min="5372" max="5376" width="11.42578125" style="4"/>
    <col min="5377" max="5377" width="5.7109375" style="4" customWidth="1"/>
    <col min="5378" max="5378" width="7" style="4" customWidth="1"/>
    <col min="5379" max="5379" width="6.28515625" style="4" customWidth="1"/>
    <col min="5380" max="5380" width="13" style="4" customWidth="1"/>
    <col min="5381" max="5381" width="25" style="4" customWidth="1"/>
    <col min="5382" max="5382" width="12.140625" style="4" customWidth="1"/>
    <col min="5383" max="5383" width="10.7109375" style="4" customWidth="1"/>
    <col min="5384" max="5384" width="12.140625" style="4" customWidth="1"/>
    <col min="5385" max="5627" width="11.5703125" style="4" customWidth="1"/>
    <col min="5628" max="5632" width="11.42578125" style="4"/>
    <col min="5633" max="5633" width="5.7109375" style="4" customWidth="1"/>
    <col min="5634" max="5634" width="7" style="4" customWidth="1"/>
    <col min="5635" max="5635" width="6.28515625" style="4" customWidth="1"/>
    <col min="5636" max="5636" width="13" style="4" customWidth="1"/>
    <col min="5637" max="5637" width="25" style="4" customWidth="1"/>
    <col min="5638" max="5638" width="12.140625" style="4" customWidth="1"/>
    <col min="5639" max="5639" width="10.7109375" style="4" customWidth="1"/>
    <col min="5640" max="5640" width="12.140625" style="4" customWidth="1"/>
    <col min="5641" max="5883" width="11.5703125" style="4" customWidth="1"/>
    <col min="5884" max="5888" width="11.42578125" style="4"/>
    <col min="5889" max="5889" width="5.7109375" style="4" customWidth="1"/>
    <col min="5890" max="5890" width="7" style="4" customWidth="1"/>
    <col min="5891" max="5891" width="6.28515625" style="4" customWidth="1"/>
    <col min="5892" max="5892" width="13" style="4" customWidth="1"/>
    <col min="5893" max="5893" width="25" style="4" customWidth="1"/>
    <col min="5894" max="5894" width="12.140625" style="4" customWidth="1"/>
    <col min="5895" max="5895" width="10.7109375" style="4" customWidth="1"/>
    <col min="5896" max="5896" width="12.140625" style="4" customWidth="1"/>
    <col min="5897" max="6139" width="11.5703125" style="4" customWidth="1"/>
    <col min="6140" max="6144" width="11.42578125" style="4"/>
    <col min="6145" max="6145" width="5.7109375" style="4" customWidth="1"/>
    <col min="6146" max="6146" width="7" style="4" customWidth="1"/>
    <col min="6147" max="6147" width="6.28515625" style="4" customWidth="1"/>
    <col min="6148" max="6148" width="13" style="4" customWidth="1"/>
    <col min="6149" max="6149" width="25" style="4" customWidth="1"/>
    <col min="6150" max="6150" width="12.140625" style="4" customWidth="1"/>
    <col min="6151" max="6151" width="10.7109375" style="4" customWidth="1"/>
    <col min="6152" max="6152" width="12.140625" style="4" customWidth="1"/>
    <col min="6153" max="6395" width="11.5703125" style="4" customWidth="1"/>
    <col min="6396" max="6400" width="11.42578125" style="4"/>
    <col min="6401" max="6401" width="5.7109375" style="4" customWidth="1"/>
    <col min="6402" max="6402" width="7" style="4" customWidth="1"/>
    <col min="6403" max="6403" width="6.28515625" style="4" customWidth="1"/>
    <col min="6404" max="6404" width="13" style="4" customWidth="1"/>
    <col min="6405" max="6405" width="25" style="4" customWidth="1"/>
    <col min="6406" max="6406" width="12.140625" style="4" customWidth="1"/>
    <col min="6407" max="6407" width="10.7109375" style="4" customWidth="1"/>
    <col min="6408" max="6408" width="12.140625" style="4" customWidth="1"/>
    <col min="6409" max="6651" width="11.5703125" style="4" customWidth="1"/>
    <col min="6652" max="6656" width="11.42578125" style="4"/>
    <col min="6657" max="6657" width="5.7109375" style="4" customWidth="1"/>
    <col min="6658" max="6658" width="7" style="4" customWidth="1"/>
    <col min="6659" max="6659" width="6.28515625" style="4" customWidth="1"/>
    <col min="6660" max="6660" width="13" style="4" customWidth="1"/>
    <col min="6661" max="6661" width="25" style="4" customWidth="1"/>
    <col min="6662" max="6662" width="12.140625" style="4" customWidth="1"/>
    <col min="6663" max="6663" width="10.7109375" style="4" customWidth="1"/>
    <col min="6664" max="6664" width="12.140625" style="4" customWidth="1"/>
    <col min="6665" max="6907" width="11.5703125" style="4" customWidth="1"/>
    <col min="6908" max="6912" width="11.42578125" style="4"/>
    <col min="6913" max="6913" width="5.7109375" style="4" customWidth="1"/>
    <col min="6914" max="6914" width="7" style="4" customWidth="1"/>
    <col min="6915" max="6915" width="6.28515625" style="4" customWidth="1"/>
    <col min="6916" max="6916" width="13" style="4" customWidth="1"/>
    <col min="6917" max="6917" width="25" style="4" customWidth="1"/>
    <col min="6918" max="6918" width="12.140625" style="4" customWidth="1"/>
    <col min="6919" max="6919" width="10.7109375" style="4" customWidth="1"/>
    <col min="6920" max="6920" width="12.140625" style="4" customWidth="1"/>
    <col min="6921" max="7163" width="11.5703125" style="4" customWidth="1"/>
    <col min="7164" max="7168" width="11.42578125" style="4"/>
    <col min="7169" max="7169" width="5.7109375" style="4" customWidth="1"/>
    <col min="7170" max="7170" width="7" style="4" customWidth="1"/>
    <col min="7171" max="7171" width="6.28515625" style="4" customWidth="1"/>
    <col min="7172" max="7172" width="13" style="4" customWidth="1"/>
    <col min="7173" max="7173" width="25" style="4" customWidth="1"/>
    <col min="7174" max="7174" width="12.140625" style="4" customWidth="1"/>
    <col min="7175" max="7175" width="10.7109375" style="4" customWidth="1"/>
    <col min="7176" max="7176" width="12.140625" style="4" customWidth="1"/>
    <col min="7177" max="7419" width="11.5703125" style="4" customWidth="1"/>
    <col min="7420" max="7424" width="11.42578125" style="4"/>
    <col min="7425" max="7425" width="5.7109375" style="4" customWidth="1"/>
    <col min="7426" max="7426" width="7" style="4" customWidth="1"/>
    <col min="7427" max="7427" width="6.28515625" style="4" customWidth="1"/>
    <col min="7428" max="7428" width="13" style="4" customWidth="1"/>
    <col min="7429" max="7429" width="25" style="4" customWidth="1"/>
    <col min="7430" max="7430" width="12.140625" style="4" customWidth="1"/>
    <col min="7431" max="7431" width="10.7109375" style="4" customWidth="1"/>
    <col min="7432" max="7432" width="12.140625" style="4" customWidth="1"/>
    <col min="7433" max="7675" width="11.5703125" style="4" customWidth="1"/>
    <col min="7676" max="7680" width="11.42578125" style="4"/>
    <col min="7681" max="7681" width="5.7109375" style="4" customWidth="1"/>
    <col min="7682" max="7682" width="7" style="4" customWidth="1"/>
    <col min="7683" max="7683" width="6.28515625" style="4" customWidth="1"/>
    <col min="7684" max="7684" width="13" style="4" customWidth="1"/>
    <col min="7685" max="7685" width="25" style="4" customWidth="1"/>
    <col min="7686" max="7686" width="12.140625" style="4" customWidth="1"/>
    <col min="7687" max="7687" width="10.7109375" style="4" customWidth="1"/>
    <col min="7688" max="7688" width="12.140625" style="4" customWidth="1"/>
    <col min="7689" max="7931" width="11.5703125" style="4" customWidth="1"/>
    <col min="7932" max="7936" width="11.42578125" style="4"/>
    <col min="7937" max="7937" width="5.7109375" style="4" customWidth="1"/>
    <col min="7938" max="7938" width="7" style="4" customWidth="1"/>
    <col min="7939" max="7939" width="6.28515625" style="4" customWidth="1"/>
    <col min="7940" max="7940" width="13" style="4" customWidth="1"/>
    <col min="7941" max="7941" width="25" style="4" customWidth="1"/>
    <col min="7942" max="7942" width="12.140625" style="4" customWidth="1"/>
    <col min="7943" max="7943" width="10.7109375" style="4" customWidth="1"/>
    <col min="7944" max="7944" width="12.140625" style="4" customWidth="1"/>
    <col min="7945" max="8187" width="11.5703125" style="4" customWidth="1"/>
    <col min="8188" max="8192" width="11.42578125" style="4"/>
    <col min="8193" max="8193" width="5.7109375" style="4" customWidth="1"/>
    <col min="8194" max="8194" width="7" style="4" customWidth="1"/>
    <col min="8195" max="8195" width="6.28515625" style="4" customWidth="1"/>
    <col min="8196" max="8196" width="13" style="4" customWidth="1"/>
    <col min="8197" max="8197" width="25" style="4" customWidth="1"/>
    <col min="8198" max="8198" width="12.140625" style="4" customWidth="1"/>
    <col min="8199" max="8199" width="10.7109375" style="4" customWidth="1"/>
    <col min="8200" max="8200" width="12.140625" style="4" customWidth="1"/>
    <col min="8201" max="8443" width="11.5703125" style="4" customWidth="1"/>
    <col min="8444" max="8448" width="11.42578125" style="4"/>
    <col min="8449" max="8449" width="5.7109375" style="4" customWidth="1"/>
    <col min="8450" max="8450" width="7" style="4" customWidth="1"/>
    <col min="8451" max="8451" width="6.28515625" style="4" customWidth="1"/>
    <col min="8452" max="8452" width="13" style="4" customWidth="1"/>
    <col min="8453" max="8453" width="25" style="4" customWidth="1"/>
    <col min="8454" max="8454" width="12.140625" style="4" customWidth="1"/>
    <col min="8455" max="8455" width="10.7109375" style="4" customWidth="1"/>
    <col min="8456" max="8456" width="12.140625" style="4" customWidth="1"/>
    <col min="8457" max="8699" width="11.5703125" style="4" customWidth="1"/>
    <col min="8700" max="8704" width="11.42578125" style="4"/>
    <col min="8705" max="8705" width="5.7109375" style="4" customWidth="1"/>
    <col min="8706" max="8706" width="7" style="4" customWidth="1"/>
    <col min="8707" max="8707" width="6.28515625" style="4" customWidth="1"/>
    <col min="8708" max="8708" width="13" style="4" customWidth="1"/>
    <col min="8709" max="8709" width="25" style="4" customWidth="1"/>
    <col min="8710" max="8710" width="12.140625" style="4" customWidth="1"/>
    <col min="8711" max="8711" width="10.7109375" style="4" customWidth="1"/>
    <col min="8712" max="8712" width="12.140625" style="4" customWidth="1"/>
    <col min="8713" max="8955" width="11.5703125" style="4" customWidth="1"/>
    <col min="8956" max="8960" width="11.42578125" style="4"/>
    <col min="8961" max="8961" width="5.7109375" style="4" customWidth="1"/>
    <col min="8962" max="8962" width="7" style="4" customWidth="1"/>
    <col min="8963" max="8963" width="6.28515625" style="4" customWidth="1"/>
    <col min="8964" max="8964" width="13" style="4" customWidth="1"/>
    <col min="8965" max="8965" width="25" style="4" customWidth="1"/>
    <col min="8966" max="8966" width="12.140625" style="4" customWidth="1"/>
    <col min="8967" max="8967" width="10.7109375" style="4" customWidth="1"/>
    <col min="8968" max="8968" width="12.140625" style="4" customWidth="1"/>
    <col min="8969" max="9211" width="11.5703125" style="4" customWidth="1"/>
    <col min="9212" max="9216" width="11.42578125" style="4"/>
    <col min="9217" max="9217" width="5.7109375" style="4" customWidth="1"/>
    <col min="9218" max="9218" width="7" style="4" customWidth="1"/>
    <col min="9219" max="9219" width="6.28515625" style="4" customWidth="1"/>
    <col min="9220" max="9220" width="13" style="4" customWidth="1"/>
    <col min="9221" max="9221" width="25" style="4" customWidth="1"/>
    <col min="9222" max="9222" width="12.140625" style="4" customWidth="1"/>
    <col min="9223" max="9223" width="10.7109375" style="4" customWidth="1"/>
    <col min="9224" max="9224" width="12.140625" style="4" customWidth="1"/>
    <col min="9225" max="9467" width="11.5703125" style="4" customWidth="1"/>
    <col min="9468" max="9472" width="11.42578125" style="4"/>
    <col min="9473" max="9473" width="5.7109375" style="4" customWidth="1"/>
    <col min="9474" max="9474" width="7" style="4" customWidth="1"/>
    <col min="9475" max="9475" width="6.28515625" style="4" customWidth="1"/>
    <col min="9476" max="9476" width="13" style="4" customWidth="1"/>
    <col min="9477" max="9477" width="25" style="4" customWidth="1"/>
    <col min="9478" max="9478" width="12.140625" style="4" customWidth="1"/>
    <col min="9479" max="9479" width="10.7109375" style="4" customWidth="1"/>
    <col min="9480" max="9480" width="12.140625" style="4" customWidth="1"/>
    <col min="9481" max="9723" width="11.5703125" style="4" customWidth="1"/>
    <col min="9724" max="9728" width="11.42578125" style="4"/>
    <col min="9729" max="9729" width="5.7109375" style="4" customWidth="1"/>
    <col min="9730" max="9730" width="7" style="4" customWidth="1"/>
    <col min="9731" max="9731" width="6.28515625" style="4" customWidth="1"/>
    <col min="9732" max="9732" width="13" style="4" customWidth="1"/>
    <col min="9733" max="9733" width="25" style="4" customWidth="1"/>
    <col min="9734" max="9734" width="12.140625" style="4" customWidth="1"/>
    <col min="9735" max="9735" width="10.7109375" style="4" customWidth="1"/>
    <col min="9736" max="9736" width="12.140625" style="4" customWidth="1"/>
    <col min="9737" max="9979" width="11.5703125" style="4" customWidth="1"/>
    <col min="9980" max="9984" width="11.42578125" style="4"/>
    <col min="9985" max="9985" width="5.7109375" style="4" customWidth="1"/>
    <col min="9986" max="9986" width="7" style="4" customWidth="1"/>
    <col min="9987" max="9987" width="6.28515625" style="4" customWidth="1"/>
    <col min="9988" max="9988" width="13" style="4" customWidth="1"/>
    <col min="9989" max="9989" width="25" style="4" customWidth="1"/>
    <col min="9990" max="9990" width="12.140625" style="4" customWidth="1"/>
    <col min="9991" max="9991" width="10.7109375" style="4" customWidth="1"/>
    <col min="9992" max="9992" width="12.140625" style="4" customWidth="1"/>
    <col min="9993" max="10235" width="11.5703125" style="4" customWidth="1"/>
    <col min="10236" max="10240" width="11.42578125" style="4"/>
    <col min="10241" max="10241" width="5.7109375" style="4" customWidth="1"/>
    <col min="10242" max="10242" width="7" style="4" customWidth="1"/>
    <col min="10243" max="10243" width="6.28515625" style="4" customWidth="1"/>
    <col min="10244" max="10244" width="13" style="4" customWidth="1"/>
    <col min="10245" max="10245" width="25" style="4" customWidth="1"/>
    <col min="10246" max="10246" width="12.140625" style="4" customWidth="1"/>
    <col min="10247" max="10247" width="10.7109375" style="4" customWidth="1"/>
    <col min="10248" max="10248" width="12.140625" style="4" customWidth="1"/>
    <col min="10249" max="10491" width="11.5703125" style="4" customWidth="1"/>
    <col min="10492" max="10496" width="11.42578125" style="4"/>
    <col min="10497" max="10497" width="5.7109375" style="4" customWidth="1"/>
    <col min="10498" max="10498" width="7" style="4" customWidth="1"/>
    <col min="10499" max="10499" width="6.28515625" style="4" customWidth="1"/>
    <col min="10500" max="10500" width="13" style="4" customWidth="1"/>
    <col min="10501" max="10501" width="25" style="4" customWidth="1"/>
    <col min="10502" max="10502" width="12.140625" style="4" customWidth="1"/>
    <col min="10503" max="10503" width="10.7109375" style="4" customWidth="1"/>
    <col min="10504" max="10504" width="12.140625" style="4" customWidth="1"/>
    <col min="10505" max="10747" width="11.5703125" style="4" customWidth="1"/>
    <col min="10748" max="10752" width="11.42578125" style="4"/>
    <col min="10753" max="10753" width="5.7109375" style="4" customWidth="1"/>
    <col min="10754" max="10754" width="7" style="4" customWidth="1"/>
    <col min="10755" max="10755" width="6.28515625" style="4" customWidth="1"/>
    <col min="10756" max="10756" width="13" style="4" customWidth="1"/>
    <col min="10757" max="10757" width="25" style="4" customWidth="1"/>
    <col min="10758" max="10758" width="12.140625" style="4" customWidth="1"/>
    <col min="10759" max="10759" width="10.7109375" style="4" customWidth="1"/>
    <col min="10760" max="10760" width="12.140625" style="4" customWidth="1"/>
    <col min="10761" max="11003" width="11.5703125" style="4" customWidth="1"/>
    <col min="11004" max="11008" width="11.42578125" style="4"/>
    <col min="11009" max="11009" width="5.7109375" style="4" customWidth="1"/>
    <col min="11010" max="11010" width="7" style="4" customWidth="1"/>
    <col min="11011" max="11011" width="6.28515625" style="4" customWidth="1"/>
    <col min="11012" max="11012" width="13" style="4" customWidth="1"/>
    <col min="11013" max="11013" width="25" style="4" customWidth="1"/>
    <col min="11014" max="11014" width="12.140625" style="4" customWidth="1"/>
    <col min="11015" max="11015" width="10.7109375" style="4" customWidth="1"/>
    <col min="11016" max="11016" width="12.140625" style="4" customWidth="1"/>
    <col min="11017" max="11259" width="11.5703125" style="4" customWidth="1"/>
    <col min="11260" max="11264" width="11.42578125" style="4"/>
    <col min="11265" max="11265" width="5.7109375" style="4" customWidth="1"/>
    <col min="11266" max="11266" width="7" style="4" customWidth="1"/>
    <col min="11267" max="11267" width="6.28515625" style="4" customWidth="1"/>
    <col min="11268" max="11268" width="13" style="4" customWidth="1"/>
    <col min="11269" max="11269" width="25" style="4" customWidth="1"/>
    <col min="11270" max="11270" width="12.140625" style="4" customWidth="1"/>
    <col min="11271" max="11271" width="10.7109375" style="4" customWidth="1"/>
    <col min="11272" max="11272" width="12.140625" style="4" customWidth="1"/>
    <col min="11273" max="11515" width="11.5703125" style="4" customWidth="1"/>
    <col min="11516" max="11520" width="11.42578125" style="4"/>
    <col min="11521" max="11521" width="5.7109375" style="4" customWidth="1"/>
    <col min="11522" max="11522" width="7" style="4" customWidth="1"/>
    <col min="11523" max="11523" width="6.28515625" style="4" customWidth="1"/>
    <col min="11524" max="11524" width="13" style="4" customWidth="1"/>
    <col min="11525" max="11525" width="25" style="4" customWidth="1"/>
    <col min="11526" max="11526" width="12.140625" style="4" customWidth="1"/>
    <col min="11527" max="11527" width="10.7109375" style="4" customWidth="1"/>
    <col min="11528" max="11528" width="12.140625" style="4" customWidth="1"/>
    <col min="11529" max="11771" width="11.5703125" style="4" customWidth="1"/>
    <col min="11772" max="11776" width="11.42578125" style="4"/>
    <col min="11777" max="11777" width="5.7109375" style="4" customWidth="1"/>
    <col min="11778" max="11778" width="7" style="4" customWidth="1"/>
    <col min="11779" max="11779" width="6.28515625" style="4" customWidth="1"/>
    <col min="11780" max="11780" width="13" style="4" customWidth="1"/>
    <col min="11781" max="11781" width="25" style="4" customWidth="1"/>
    <col min="11782" max="11782" width="12.140625" style="4" customWidth="1"/>
    <col min="11783" max="11783" width="10.7109375" style="4" customWidth="1"/>
    <col min="11784" max="11784" width="12.140625" style="4" customWidth="1"/>
    <col min="11785" max="12027" width="11.5703125" style="4" customWidth="1"/>
    <col min="12028" max="12032" width="11.42578125" style="4"/>
    <col min="12033" max="12033" width="5.7109375" style="4" customWidth="1"/>
    <col min="12034" max="12034" width="7" style="4" customWidth="1"/>
    <col min="12035" max="12035" width="6.28515625" style="4" customWidth="1"/>
    <col min="12036" max="12036" width="13" style="4" customWidth="1"/>
    <col min="12037" max="12037" width="25" style="4" customWidth="1"/>
    <col min="12038" max="12038" width="12.140625" style="4" customWidth="1"/>
    <col min="12039" max="12039" width="10.7109375" style="4" customWidth="1"/>
    <col min="12040" max="12040" width="12.140625" style="4" customWidth="1"/>
    <col min="12041" max="12283" width="11.5703125" style="4" customWidth="1"/>
    <col min="12284" max="12288" width="11.42578125" style="4"/>
    <col min="12289" max="12289" width="5.7109375" style="4" customWidth="1"/>
    <col min="12290" max="12290" width="7" style="4" customWidth="1"/>
    <col min="12291" max="12291" width="6.28515625" style="4" customWidth="1"/>
    <col min="12292" max="12292" width="13" style="4" customWidth="1"/>
    <col min="12293" max="12293" width="25" style="4" customWidth="1"/>
    <col min="12294" max="12294" width="12.140625" style="4" customWidth="1"/>
    <col min="12295" max="12295" width="10.7109375" style="4" customWidth="1"/>
    <col min="12296" max="12296" width="12.140625" style="4" customWidth="1"/>
    <col min="12297" max="12539" width="11.5703125" style="4" customWidth="1"/>
    <col min="12540" max="12544" width="11.42578125" style="4"/>
    <col min="12545" max="12545" width="5.7109375" style="4" customWidth="1"/>
    <col min="12546" max="12546" width="7" style="4" customWidth="1"/>
    <col min="12547" max="12547" width="6.28515625" style="4" customWidth="1"/>
    <col min="12548" max="12548" width="13" style="4" customWidth="1"/>
    <col min="12549" max="12549" width="25" style="4" customWidth="1"/>
    <col min="12550" max="12550" width="12.140625" style="4" customWidth="1"/>
    <col min="12551" max="12551" width="10.7109375" style="4" customWidth="1"/>
    <col min="12552" max="12552" width="12.140625" style="4" customWidth="1"/>
    <col min="12553" max="12795" width="11.5703125" style="4" customWidth="1"/>
    <col min="12796" max="12800" width="11.42578125" style="4"/>
    <col min="12801" max="12801" width="5.7109375" style="4" customWidth="1"/>
    <col min="12802" max="12802" width="7" style="4" customWidth="1"/>
    <col min="12803" max="12803" width="6.28515625" style="4" customWidth="1"/>
    <col min="12804" max="12804" width="13" style="4" customWidth="1"/>
    <col min="12805" max="12805" width="25" style="4" customWidth="1"/>
    <col min="12806" max="12806" width="12.140625" style="4" customWidth="1"/>
    <col min="12807" max="12807" width="10.7109375" style="4" customWidth="1"/>
    <col min="12808" max="12808" width="12.140625" style="4" customWidth="1"/>
    <col min="12809" max="13051" width="11.5703125" style="4" customWidth="1"/>
    <col min="13052" max="13056" width="11.42578125" style="4"/>
    <col min="13057" max="13057" width="5.7109375" style="4" customWidth="1"/>
    <col min="13058" max="13058" width="7" style="4" customWidth="1"/>
    <col min="13059" max="13059" width="6.28515625" style="4" customWidth="1"/>
    <col min="13060" max="13060" width="13" style="4" customWidth="1"/>
    <col min="13061" max="13061" width="25" style="4" customWidth="1"/>
    <col min="13062" max="13062" width="12.140625" style="4" customWidth="1"/>
    <col min="13063" max="13063" width="10.7109375" style="4" customWidth="1"/>
    <col min="13064" max="13064" width="12.140625" style="4" customWidth="1"/>
    <col min="13065" max="13307" width="11.5703125" style="4" customWidth="1"/>
    <col min="13308" max="13312" width="11.42578125" style="4"/>
    <col min="13313" max="13313" width="5.7109375" style="4" customWidth="1"/>
    <col min="13314" max="13314" width="7" style="4" customWidth="1"/>
    <col min="13315" max="13315" width="6.28515625" style="4" customWidth="1"/>
    <col min="13316" max="13316" width="13" style="4" customWidth="1"/>
    <col min="13317" max="13317" width="25" style="4" customWidth="1"/>
    <col min="13318" max="13318" width="12.140625" style="4" customWidth="1"/>
    <col min="13319" max="13319" width="10.7109375" style="4" customWidth="1"/>
    <col min="13320" max="13320" width="12.140625" style="4" customWidth="1"/>
    <col min="13321" max="13563" width="11.5703125" style="4" customWidth="1"/>
    <col min="13564" max="13568" width="11.42578125" style="4"/>
    <col min="13569" max="13569" width="5.7109375" style="4" customWidth="1"/>
    <col min="13570" max="13570" width="7" style="4" customWidth="1"/>
    <col min="13571" max="13571" width="6.28515625" style="4" customWidth="1"/>
    <col min="13572" max="13572" width="13" style="4" customWidth="1"/>
    <col min="13573" max="13573" width="25" style="4" customWidth="1"/>
    <col min="13574" max="13574" width="12.140625" style="4" customWidth="1"/>
    <col min="13575" max="13575" width="10.7109375" style="4" customWidth="1"/>
    <col min="13576" max="13576" width="12.140625" style="4" customWidth="1"/>
    <col min="13577" max="13819" width="11.5703125" style="4" customWidth="1"/>
    <col min="13820" max="13824" width="11.42578125" style="4"/>
    <col min="13825" max="13825" width="5.7109375" style="4" customWidth="1"/>
    <col min="13826" max="13826" width="7" style="4" customWidth="1"/>
    <col min="13827" max="13827" width="6.28515625" style="4" customWidth="1"/>
    <col min="13828" max="13828" width="13" style="4" customWidth="1"/>
    <col min="13829" max="13829" width="25" style="4" customWidth="1"/>
    <col min="13830" max="13830" width="12.140625" style="4" customWidth="1"/>
    <col min="13831" max="13831" width="10.7109375" style="4" customWidth="1"/>
    <col min="13832" max="13832" width="12.140625" style="4" customWidth="1"/>
    <col min="13833" max="14075" width="11.5703125" style="4" customWidth="1"/>
    <col min="14076" max="14080" width="11.42578125" style="4"/>
    <col min="14081" max="14081" width="5.7109375" style="4" customWidth="1"/>
    <col min="14082" max="14082" width="7" style="4" customWidth="1"/>
    <col min="14083" max="14083" width="6.28515625" style="4" customWidth="1"/>
    <col min="14084" max="14084" width="13" style="4" customWidth="1"/>
    <col min="14085" max="14085" width="25" style="4" customWidth="1"/>
    <col min="14086" max="14086" width="12.140625" style="4" customWidth="1"/>
    <col min="14087" max="14087" width="10.7109375" style="4" customWidth="1"/>
    <col min="14088" max="14088" width="12.140625" style="4" customWidth="1"/>
    <col min="14089" max="14331" width="11.5703125" style="4" customWidth="1"/>
    <col min="14332" max="14336" width="11.42578125" style="4"/>
    <col min="14337" max="14337" width="5.7109375" style="4" customWidth="1"/>
    <col min="14338" max="14338" width="7" style="4" customWidth="1"/>
    <col min="14339" max="14339" width="6.28515625" style="4" customWidth="1"/>
    <col min="14340" max="14340" width="13" style="4" customWidth="1"/>
    <col min="14341" max="14341" width="25" style="4" customWidth="1"/>
    <col min="14342" max="14342" width="12.140625" style="4" customWidth="1"/>
    <col min="14343" max="14343" width="10.7109375" style="4" customWidth="1"/>
    <col min="14344" max="14344" width="12.140625" style="4" customWidth="1"/>
    <col min="14345" max="14587" width="11.5703125" style="4" customWidth="1"/>
    <col min="14588" max="14592" width="11.42578125" style="4"/>
    <col min="14593" max="14593" width="5.7109375" style="4" customWidth="1"/>
    <col min="14594" max="14594" width="7" style="4" customWidth="1"/>
    <col min="14595" max="14595" width="6.28515625" style="4" customWidth="1"/>
    <col min="14596" max="14596" width="13" style="4" customWidth="1"/>
    <col min="14597" max="14597" width="25" style="4" customWidth="1"/>
    <col min="14598" max="14598" width="12.140625" style="4" customWidth="1"/>
    <col min="14599" max="14599" width="10.7109375" style="4" customWidth="1"/>
    <col min="14600" max="14600" width="12.140625" style="4" customWidth="1"/>
    <col min="14601" max="14843" width="11.5703125" style="4" customWidth="1"/>
    <col min="14844" max="14848" width="11.42578125" style="4"/>
    <col min="14849" max="14849" width="5.7109375" style="4" customWidth="1"/>
    <col min="14850" max="14850" width="7" style="4" customWidth="1"/>
    <col min="14851" max="14851" width="6.28515625" style="4" customWidth="1"/>
    <col min="14852" max="14852" width="13" style="4" customWidth="1"/>
    <col min="14853" max="14853" width="25" style="4" customWidth="1"/>
    <col min="14854" max="14854" width="12.140625" style="4" customWidth="1"/>
    <col min="14855" max="14855" width="10.7109375" style="4" customWidth="1"/>
    <col min="14856" max="14856" width="12.140625" style="4" customWidth="1"/>
    <col min="14857" max="15099" width="11.5703125" style="4" customWidth="1"/>
    <col min="15100" max="15104" width="11.42578125" style="4"/>
    <col min="15105" max="15105" width="5.7109375" style="4" customWidth="1"/>
    <col min="15106" max="15106" width="7" style="4" customWidth="1"/>
    <col min="15107" max="15107" width="6.28515625" style="4" customWidth="1"/>
    <col min="15108" max="15108" width="13" style="4" customWidth="1"/>
    <col min="15109" max="15109" width="25" style="4" customWidth="1"/>
    <col min="15110" max="15110" width="12.140625" style="4" customWidth="1"/>
    <col min="15111" max="15111" width="10.7109375" style="4" customWidth="1"/>
    <col min="15112" max="15112" width="12.140625" style="4" customWidth="1"/>
    <col min="15113" max="15355" width="11.5703125" style="4" customWidth="1"/>
    <col min="15356" max="15360" width="11.42578125" style="4"/>
    <col min="15361" max="15361" width="5.7109375" style="4" customWidth="1"/>
    <col min="15362" max="15362" width="7" style="4" customWidth="1"/>
    <col min="15363" max="15363" width="6.28515625" style="4" customWidth="1"/>
    <col min="15364" max="15364" width="13" style="4" customWidth="1"/>
    <col min="15365" max="15365" width="25" style="4" customWidth="1"/>
    <col min="15366" max="15366" width="12.140625" style="4" customWidth="1"/>
    <col min="15367" max="15367" width="10.7109375" style="4" customWidth="1"/>
    <col min="15368" max="15368" width="12.140625" style="4" customWidth="1"/>
    <col min="15369" max="15611" width="11.5703125" style="4" customWidth="1"/>
    <col min="15612" max="15616" width="11.42578125" style="4"/>
    <col min="15617" max="15617" width="5.7109375" style="4" customWidth="1"/>
    <col min="15618" max="15618" width="7" style="4" customWidth="1"/>
    <col min="15619" max="15619" width="6.28515625" style="4" customWidth="1"/>
    <col min="15620" max="15620" width="13" style="4" customWidth="1"/>
    <col min="15621" max="15621" width="25" style="4" customWidth="1"/>
    <col min="15622" max="15622" width="12.140625" style="4" customWidth="1"/>
    <col min="15623" max="15623" width="10.7109375" style="4" customWidth="1"/>
    <col min="15624" max="15624" width="12.140625" style="4" customWidth="1"/>
    <col min="15625" max="15867" width="11.5703125" style="4" customWidth="1"/>
    <col min="15868" max="15872" width="11.42578125" style="4"/>
    <col min="15873" max="15873" width="5.7109375" style="4" customWidth="1"/>
    <col min="15874" max="15874" width="7" style="4" customWidth="1"/>
    <col min="15875" max="15875" width="6.28515625" style="4" customWidth="1"/>
    <col min="15876" max="15876" width="13" style="4" customWidth="1"/>
    <col min="15877" max="15877" width="25" style="4" customWidth="1"/>
    <col min="15878" max="15878" width="12.140625" style="4" customWidth="1"/>
    <col min="15879" max="15879" width="10.7109375" style="4" customWidth="1"/>
    <col min="15880" max="15880" width="12.140625" style="4" customWidth="1"/>
    <col min="15881" max="16123" width="11.5703125" style="4" customWidth="1"/>
    <col min="16124" max="16128" width="11.42578125" style="4"/>
    <col min="16129" max="16129" width="5.7109375" style="4" customWidth="1"/>
    <col min="16130" max="16130" width="7" style="4" customWidth="1"/>
    <col min="16131" max="16131" width="6.28515625" style="4" customWidth="1"/>
    <col min="16132" max="16132" width="13" style="4" customWidth="1"/>
    <col min="16133" max="16133" width="25" style="4" customWidth="1"/>
    <col min="16134" max="16134" width="12.140625" style="4" customWidth="1"/>
    <col min="16135" max="16135" width="10.7109375" style="4" customWidth="1"/>
    <col min="16136" max="16136" width="12.140625" style="4" customWidth="1"/>
    <col min="16137" max="16379" width="11.5703125" style="4" customWidth="1"/>
    <col min="16380" max="16384" width="11.42578125" style="4"/>
  </cols>
  <sheetData>
    <row r="1" spans="1:251" x14ac:dyDescent="0.2">
      <c r="E1" s="2" t="s">
        <v>66</v>
      </c>
      <c r="F1" s="210" t="s">
        <v>285</v>
      </c>
      <c r="G1" s="210"/>
      <c r="H1" s="210"/>
    </row>
    <row r="2" spans="1:251" x14ac:dyDescent="0.2">
      <c r="E2" s="5" t="s">
        <v>67</v>
      </c>
      <c r="F2" s="211"/>
      <c r="G2" s="211"/>
      <c r="H2" s="211"/>
    </row>
    <row r="3" spans="1:251" ht="12.75" customHeight="1" x14ac:dyDescent="0.2">
      <c r="E3" s="6"/>
      <c r="F3" s="212"/>
      <c r="G3" s="212"/>
      <c r="H3" s="212"/>
    </row>
    <row r="5" spans="1:251" s="10" customFormat="1" ht="15" x14ac:dyDescent="0.2">
      <c r="A5" s="218" t="s">
        <v>286</v>
      </c>
      <c r="B5" s="219"/>
      <c r="C5" s="219"/>
      <c r="D5" s="219"/>
      <c r="E5" s="219"/>
      <c r="F5" s="219"/>
      <c r="G5" s="219"/>
      <c r="H5" s="21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0" customFormat="1" ht="9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ht="39" customHeight="1" x14ac:dyDescent="0.2">
      <c r="A7" s="202" t="s">
        <v>17</v>
      </c>
      <c r="B7" s="202" t="s">
        <v>0</v>
      </c>
      <c r="C7" s="202" t="s">
        <v>1</v>
      </c>
      <c r="D7" s="202" t="s">
        <v>68</v>
      </c>
      <c r="E7" s="202" t="s">
        <v>18</v>
      </c>
      <c r="F7" s="203" t="s">
        <v>287</v>
      </c>
      <c r="G7" s="203" t="s">
        <v>289</v>
      </c>
      <c r="H7" s="203" t="s">
        <v>288</v>
      </c>
    </row>
    <row r="8" spans="1:251" s="17" customFormat="1" x14ac:dyDescent="0.2">
      <c r="A8" s="11" t="s">
        <v>2</v>
      </c>
      <c r="B8" s="11"/>
      <c r="C8" s="12"/>
      <c r="D8" s="12"/>
      <c r="E8" s="13" t="s">
        <v>19</v>
      </c>
      <c r="F8" s="14">
        <f>F9</f>
        <v>11680.82</v>
      </c>
      <c r="G8" s="15">
        <f>G9</f>
        <v>11163.67</v>
      </c>
      <c r="H8" s="184">
        <f>G8/F8</f>
        <v>0.95572656714169046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7" customFormat="1" x14ac:dyDescent="0.2">
      <c r="A9" s="213"/>
      <c r="B9" s="170" t="s">
        <v>3</v>
      </c>
      <c r="C9" s="171"/>
      <c r="D9" s="171"/>
      <c r="E9" s="172" t="s">
        <v>20</v>
      </c>
      <c r="F9" s="173">
        <f>F10+F13</f>
        <v>11680.82</v>
      </c>
      <c r="G9" s="174">
        <f>G10+G13</f>
        <v>11163.67</v>
      </c>
      <c r="H9" s="185">
        <f>H10+H13</f>
        <v>1.9399462338043336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7" customFormat="1" x14ac:dyDescent="0.2">
      <c r="A10" s="214"/>
      <c r="B10" s="215"/>
      <c r="C10" s="18" t="s">
        <v>34</v>
      </c>
      <c r="D10" s="19"/>
      <c r="E10" s="20" t="s">
        <v>35</v>
      </c>
      <c r="F10" s="21">
        <f>F11+F12</f>
        <v>8680.82</v>
      </c>
      <c r="G10" s="21">
        <f>G11+G12</f>
        <v>8165.87</v>
      </c>
      <c r="H10" s="186">
        <f>G10/F10</f>
        <v>0.94067956713766676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251" s="28" customFormat="1" ht="33.75" x14ac:dyDescent="0.2">
      <c r="A11" s="214"/>
      <c r="B11" s="216"/>
      <c r="C11" s="217"/>
      <c r="D11" s="29" t="s">
        <v>70</v>
      </c>
      <c r="E11" s="30" t="s">
        <v>71</v>
      </c>
      <c r="F11" s="24">
        <v>1000</v>
      </c>
      <c r="G11" s="31">
        <v>662.87</v>
      </c>
      <c r="H11" s="187">
        <f>G11/F11</f>
        <v>0.66286999999999996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s="28" customFormat="1" ht="33.75" x14ac:dyDescent="0.2">
      <c r="A12" s="214"/>
      <c r="B12" s="216"/>
      <c r="C12" s="217"/>
      <c r="D12" s="32" t="s">
        <v>72</v>
      </c>
      <c r="E12" s="33" t="s">
        <v>73</v>
      </c>
      <c r="F12" s="34">
        <v>7680.82</v>
      </c>
      <c r="G12" s="35">
        <v>7503</v>
      </c>
      <c r="H12" s="187">
        <f>G12/F12</f>
        <v>0.97684882603680345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s="28" customFormat="1" ht="22.5" x14ac:dyDescent="0.2">
      <c r="A13" s="36"/>
      <c r="B13" s="37"/>
      <c r="C13" s="38" t="s">
        <v>4</v>
      </c>
      <c r="D13" s="38"/>
      <c r="E13" s="39" t="s">
        <v>38</v>
      </c>
      <c r="F13" s="40">
        <f>F14</f>
        <v>3000</v>
      </c>
      <c r="G13" s="40">
        <f>G14</f>
        <v>2997.8</v>
      </c>
      <c r="H13" s="188">
        <f>H14</f>
        <v>0.99926666666666675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s="28" customFormat="1" ht="48.75" customHeight="1" x14ac:dyDescent="0.2">
      <c r="A14" s="36"/>
      <c r="B14" s="37"/>
      <c r="C14" s="41"/>
      <c r="D14" s="23" t="s">
        <v>69</v>
      </c>
      <c r="E14" s="42" t="s">
        <v>74</v>
      </c>
      <c r="F14" s="43">
        <v>3000</v>
      </c>
      <c r="G14" s="31">
        <v>2997.8</v>
      </c>
      <c r="H14" s="187">
        <f>G14/F14</f>
        <v>0.99926666666666675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s="17" customFormat="1" x14ac:dyDescent="0.2">
      <c r="A15" s="44" t="s">
        <v>5</v>
      </c>
      <c r="B15" s="44"/>
      <c r="C15" s="45"/>
      <c r="D15" s="45"/>
      <c r="E15" s="46" t="s">
        <v>75</v>
      </c>
      <c r="F15" s="47">
        <f>F16</f>
        <v>68509.600000000006</v>
      </c>
      <c r="G15" s="47">
        <f>G16</f>
        <v>68391.22</v>
      </c>
      <c r="H15" s="189">
        <f>H16</f>
        <v>0.99827206698039395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s="17" customFormat="1" ht="15.75" x14ac:dyDescent="0.2">
      <c r="A16" s="48"/>
      <c r="B16" s="175" t="s">
        <v>6</v>
      </c>
      <c r="C16" s="176"/>
      <c r="D16" s="176"/>
      <c r="E16" s="177" t="s">
        <v>21</v>
      </c>
      <c r="F16" s="178">
        <f>F17+F26</f>
        <v>68509.600000000006</v>
      </c>
      <c r="G16" s="178">
        <f>G17+G26</f>
        <v>68391.22</v>
      </c>
      <c r="H16" s="190">
        <f>G16/F16</f>
        <v>0.99827206698039395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251" s="17" customFormat="1" ht="22.5" x14ac:dyDescent="0.2">
      <c r="A17" s="53"/>
      <c r="B17" s="53"/>
      <c r="C17" s="54" t="s">
        <v>32</v>
      </c>
      <c r="D17" s="54"/>
      <c r="E17" s="55" t="s">
        <v>33</v>
      </c>
      <c r="F17" s="56">
        <f>SUM(F18:F25)</f>
        <v>30300</v>
      </c>
      <c r="G17" s="56">
        <f>SUM(G18:G25)</f>
        <v>30285.49</v>
      </c>
      <c r="H17" s="191">
        <f>SUM(H18:H25)</f>
        <v>7.9950700000000001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</row>
    <row r="18" spans="1:251" s="28" customFormat="1" ht="22.5" x14ac:dyDescent="0.2">
      <c r="A18" s="57"/>
      <c r="B18" s="57"/>
      <c r="C18" s="58"/>
      <c r="D18" s="59" t="s">
        <v>69</v>
      </c>
      <c r="E18" s="60" t="s">
        <v>76</v>
      </c>
      <c r="F18" s="61">
        <v>1000</v>
      </c>
      <c r="G18" s="31">
        <v>999.97</v>
      </c>
      <c r="H18" s="187">
        <f>G18/F18</f>
        <v>0.99997000000000003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s="28" customFormat="1" ht="33.75" x14ac:dyDescent="0.2">
      <c r="A19" s="57"/>
      <c r="B19" s="57"/>
      <c r="C19" s="58"/>
      <c r="D19" s="59" t="s">
        <v>89</v>
      </c>
      <c r="E19" s="60" t="s">
        <v>198</v>
      </c>
      <c r="F19" s="61">
        <v>500</v>
      </c>
      <c r="G19" s="31">
        <v>499.6</v>
      </c>
      <c r="H19" s="187">
        <f t="shared" ref="H19:H25" si="0">G19/F19</f>
        <v>0.99920000000000009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:251" s="28" customFormat="1" ht="22.5" x14ac:dyDescent="0.2">
      <c r="A20" s="57"/>
      <c r="B20" s="57"/>
      <c r="C20" s="58"/>
      <c r="D20" s="59" t="s">
        <v>77</v>
      </c>
      <c r="E20" s="60" t="s">
        <v>78</v>
      </c>
      <c r="F20" s="61">
        <v>4800</v>
      </c>
      <c r="G20" s="31">
        <v>4797</v>
      </c>
      <c r="H20" s="187">
        <f t="shared" si="0"/>
        <v>0.99937500000000001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1" s="28" customFormat="1" ht="22.5" x14ac:dyDescent="0.2">
      <c r="A21" s="57"/>
      <c r="B21" s="57"/>
      <c r="C21" s="58"/>
      <c r="D21" s="59" t="s">
        <v>79</v>
      </c>
      <c r="E21" s="60" t="s">
        <v>80</v>
      </c>
      <c r="F21" s="61">
        <v>3000</v>
      </c>
      <c r="G21" s="31">
        <v>2998.86</v>
      </c>
      <c r="H21" s="187">
        <f t="shared" si="0"/>
        <v>0.99962000000000006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s="28" customFormat="1" x14ac:dyDescent="0.2">
      <c r="A22" s="57"/>
      <c r="B22" s="57"/>
      <c r="C22" s="58"/>
      <c r="D22" s="59" t="s">
        <v>102</v>
      </c>
      <c r="E22" s="60" t="s">
        <v>199</v>
      </c>
      <c r="F22" s="61">
        <v>7000</v>
      </c>
      <c r="G22" s="31">
        <v>7000</v>
      </c>
      <c r="H22" s="187">
        <f t="shared" si="0"/>
        <v>1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:251" s="28" customFormat="1" x14ac:dyDescent="0.2">
      <c r="A23" s="57"/>
      <c r="B23" s="57"/>
      <c r="C23" s="58"/>
      <c r="D23" s="59" t="s">
        <v>70</v>
      </c>
      <c r="E23" s="60" t="s">
        <v>82</v>
      </c>
      <c r="F23" s="61">
        <v>4000</v>
      </c>
      <c r="G23" s="31">
        <v>4000</v>
      </c>
      <c r="H23" s="187">
        <f t="shared" si="0"/>
        <v>1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s="28" customFormat="1" ht="22.5" x14ac:dyDescent="0.2">
      <c r="A24" s="57"/>
      <c r="B24" s="57"/>
      <c r="C24" s="58"/>
      <c r="D24" s="59" t="s">
        <v>83</v>
      </c>
      <c r="E24" s="60" t="s">
        <v>84</v>
      </c>
      <c r="F24" s="61">
        <v>8000</v>
      </c>
      <c r="G24" s="31">
        <v>7995</v>
      </c>
      <c r="H24" s="187">
        <f t="shared" si="0"/>
        <v>0.99937500000000001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s="28" customFormat="1" x14ac:dyDescent="0.2">
      <c r="A25" s="57"/>
      <c r="B25" s="57"/>
      <c r="C25" s="58"/>
      <c r="D25" s="59" t="s">
        <v>85</v>
      </c>
      <c r="E25" s="60" t="s">
        <v>86</v>
      </c>
      <c r="F25" s="61">
        <v>2000</v>
      </c>
      <c r="G25" s="31">
        <v>1995.06</v>
      </c>
      <c r="H25" s="187">
        <f t="shared" si="0"/>
        <v>0.99753000000000003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251" s="28" customFormat="1" x14ac:dyDescent="0.2">
      <c r="A26" s="57"/>
      <c r="B26" s="57"/>
      <c r="C26" s="54" t="s">
        <v>34</v>
      </c>
      <c r="D26" s="54"/>
      <c r="E26" s="55" t="s">
        <v>35</v>
      </c>
      <c r="F26" s="56">
        <f>SUM(F27:F37)</f>
        <v>38209.599999999999</v>
      </c>
      <c r="G26" s="56">
        <f>SUM(G27:G37)</f>
        <v>38105.729999999996</v>
      </c>
      <c r="H26" s="186">
        <f>SUM(H27:H37)</f>
        <v>10.977480495145199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251" s="28" customFormat="1" x14ac:dyDescent="0.2">
      <c r="A27" s="57"/>
      <c r="B27" s="57"/>
      <c r="C27" s="62"/>
      <c r="D27" s="59" t="s">
        <v>87</v>
      </c>
      <c r="E27" s="60" t="s">
        <v>88</v>
      </c>
      <c r="F27" s="61">
        <v>7249.67</v>
      </c>
      <c r="G27" s="31">
        <v>7200</v>
      </c>
      <c r="H27" s="187">
        <f>G27/F27</f>
        <v>0.99314865366285632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</row>
    <row r="28" spans="1:251" s="28" customFormat="1" ht="22.5" x14ac:dyDescent="0.2">
      <c r="A28" s="57"/>
      <c r="B28" s="57"/>
      <c r="C28" s="58"/>
      <c r="D28" s="63" t="s">
        <v>89</v>
      </c>
      <c r="E28" s="64" t="s">
        <v>90</v>
      </c>
      <c r="F28" s="65">
        <v>8000</v>
      </c>
      <c r="G28" s="31">
        <v>8000</v>
      </c>
      <c r="H28" s="187">
        <f t="shared" ref="H28:H37" si="1">G28/F28</f>
        <v>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</row>
    <row r="29" spans="1:251" s="28" customFormat="1" x14ac:dyDescent="0.2">
      <c r="A29" s="57"/>
      <c r="B29" s="57"/>
      <c r="C29" s="58"/>
      <c r="D29" s="63" t="s">
        <v>77</v>
      </c>
      <c r="E29" s="64" t="s">
        <v>91</v>
      </c>
      <c r="F29" s="65">
        <v>2000</v>
      </c>
      <c r="G29" s="31">
        <v>2000</v>
      </c>
      <c r="H29" s="187">
        <f t="shared" si="1"/>
        <v>1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</row>
    <row r="30" spans="1:251" s="28" customFormat="1" x14ac:dyDescent="0.2">
      <c r="A30" s="57"/>
      <c r="B30" s="57"/>
      <c r="C30" s="58"/>
      <c r="D30" s="63" t="s">
        <v>102</v>
      </c>
      <c r="E30" s="64" t="s">
        <v>200</v>
      </c>
      <c r="F30" s="65">
        <v>3459.93</v>
      </c>
      <c r="G30" s="31">
        <v>3405.8</v>
      </c>
      <c r="H30" s="187">
        <f t="shared" si="1"/>
        <v>0.98435517481567558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</row>
    <row r="31" spans="1:251" s="28" customFormat="1" x14ac:dyDescent="0.2">
      <c r="A31" s="57"/>
      <c r="B31" s="57"/>
      <c r="C31" s="58"/>
      <c r="D31" s="63" t="s">
        <v>92</v>
      </c>
      <c r="E31" s="64" t="s">
        <v>93</v>
      </c>
      <c r="F31" s="65">
        <v>1500</v>
      </c>
      <c r="G31" s="31">
        <v>1499.98</v>
      </c>
      <c r="H31" s="187">
        <f t="shared" si="1"/>
        <v>0.99998666666666669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</row>
    <row r="32" spans="1:251" s="28" customFormat="1" x14ac:dyDescent="0.2">
      <c r="A32" s="57"/>
      <c r="B32" s="57"/>
      <c r="C32" s="58"/>
      <c r="D32" s="59" t="s">
        <v>81</v>
      </c>
      <c r="E32" s="64" t="s">
        <v>94</v>
      </c>
      <c r="F32" s="65">
        <v>1000</v>
      </c>
      <c r="G32" s="31">
        <v>1000</v>
      </c>
      <c r="H32" s="187">
        <f t="shared" si="1"/>
        <v>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</row>
    <row r="33" spans="1:251" s="28" customFormat="1" x14ac:dyDescent="0.2">
      <c r="A33" s="57"/>
      <c r="B33" s="57"/>
      <c r="C33" s="58"/>
      <c r="D33" s="63" t="s">
        <v>70</v>
      </c>
      <c r="E33" s="64" t="s">
        <v>95</v>
      </c>
      <c r="F33" s="65">
        <v>5000</v>
      </c>
      <c r="G33" s="31">
        <v>4999.95</v>
      </c>
      <c r="H33" s="187">
        <f t="shared" si="1"/>
        <v>0.99998999999999993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</row>
    <row r="34" spans="1:251" s="28" customFormat="1" x14ac:dyDescent="0.2">
      <c r="A34" s="57"/>
      <c r="B34" s="57"/>
      <c r="C34" s="58"/>
      <c r="D34" s="63" t="s">
        <v>72</v>
      </c>
      <c r="E34" s="64" t="s">
        <v>96</v>
      </c>
      <c r="F34" s="65">
        <v>2000</v>
      </c>
      <c r="G34" s="31">
        <v>2000</v>
      </c>
      <c r="H34" s="187">
        <f t="shared" si="1"/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</row>
    <row r="35" spans="1:251" s="28" customFormat="1" x14ac:dyDescent="0.2">
      <c r="A35" s="57"/>
      <c r="B35" s="57"/>
      <c r="C35" s="58"/>
      <c r="D35" s="63" t="s">
        <v>83</v>
      </c>
      <c r="E35" s="64" t="s">
        <v>95</v>
      </c>
      <c r="F35" s="65">
        <v>1000</v>
      </c>
      <c r="G35" s="31">
        <v>1000</v>
      </c>
      <c r="H35" s="187">
        <f t="shared" si="1"/>
        <v>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</row>
    <row r="36" spans="1:251" s="28" customFormat="1" ht="33.75" x14ac:dyDescent="0.2">
      <c r="A36" s="57"/>
      <c r="B36" s="57"/>
      <c r="C36" s="58"/>
      <c r="D36" s="66" t="s">
        <v>97</v>
      </c>
      <c r="E36" s="67" t="s">
        <v>98</v>
      </c>
      <c r="F36" s="65">
        <v>6000</v>
      </c>
      <c r="G36" s="31">
        <v>6000</v>
      </c>
      <c r="H36" s="187">
        <f t="shared" si="1"/>
        <v>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</row>
    <row r="37" spans="1:251" s="28" customFormat="1" ht="22.5" x14ac:dyDescent="0.2">
      <c r="A37" s="57"/>
      <c r="B37" s="57"/>
      <c r="C37" s="58"/>
      <c r="D37" s="68" t="s">
        <v>85</v>
      </c>
      <c r="E37" s="69" t="s">
        <v>99</v>
      </c>
      <c r="F37" s="65">
        <v>1000</v>
      </c>
      <c r="G37" s="31">
        <v>1000</v>
      </c>
      <c r="H37" s="187">
        <f t="shared" si="1"/>
        <v>1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</row>
    <row r="38" spans="1:251" s="17" customFormat="1" x14ac:dyDescent="0.2">
      <c r="A38" s="44" t="s">
        <v>43</v>
      </c>
      <c r="B38" s="44"/>
      <c r="C38" s="44"/>
      <c r="D38" s="44"/>
      <c r="E38" s="71" t="s">
        <v>44</v>
      </c>
      <c r="F38" s="72">
        <f>F39</f>
        <v>7791</v>
      </c>
      <c r="G38" s="72">
        <f>G39</f>
        <v>7256</v>
      </c>
      <c r="H38" s="192">
        <f>H39</f>
        <v>0.93133102297522785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</row>
    <row r="39" spans="1:251" s="17" customFormat="1" ht="15.75" x14ac:dyDescent="0.2">
      <c r="A39" s="48"/>
      <c r="B39" s="175" t="s">
        <v>45</v>
      </c>
      <c r="C39" s="176"/>
      <c r="D39" s="176"/>
      <c r="E39" s="177" t="s">
        <v>20</v>
      </c>
      <c r="F39" s="178">
        <f>F40</f>
        <v>7791</v>
      </c>
      <c r="G39" s="178">
        <f>G40</f>
        <v>7256</v>
      </c>
      <c r="H39" s="193">
        <f>G39/F39</f>
        <v>0.93133102297522785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</row>
    <row r="40" spans="1:251" s="17" customFormat="1" ht="22.5" x14ac:dyDescent="0.2">
      <c r="A40" s="48"/>
      <c r="B40" s="73"/>
      <c r="C40" s="54" t="s">
        <v>32</v>
      </c>
      <c r="D40" s="54"/>
      <c r="E40" s="55" t="s">
        <v>33</v>
      </c>
      <c r="F40" s="74">
        <f>F41+F42</f>
        <v>7791</v>
      </c>
      <c r="G40" s="74">
        <f>G41+G42</f>
        <v>7256</v>
      </c>
      <c r="H40" s="194">
        <f>G40/F40</f>
        <v>0.93133102297522785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</row>
    <row r="41" spans="1:251" s="17" customFormat="1" ht="15" x14ac:dyDescent="0.2">
      <c r="A41" s="48"/>
      <c r="B41" s="73"/>
      <c r="C41" s="223"/>
      <c r="D41" s="75" t="s">
        <v>92</v>
      </c>
      <c r="E41" s="76" t="s">
        <v>101</v>
      </c>
      <c r="F41" s="77">
        <v>2091</v>
      </c>
      <c r="G41" s="26">
        <v>2090</v>
      </c>
      <c r="H41" s="195">
        <f>G41/F41</f>
        <v>0.99952175992348158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</row>
    <row r="42" spans="1:251" s="17" customFormat="1" ht="15" x14ac:dyDescent="0.2">
      <c r="A42" s="48"/>
      <c r="B42" s="73"/>
      <c r="C42" s="224"/>
      <c r="D42" s="79" t="s">
        <v>104</v>
      </c>
      <c r="E42" s="78" t="s">
        <v>105</v>
      </c>
      <c r="F42" s="77">
        <v>5700</v>
      </c>
      <c r="G42" s="26">
        <v>5166</v>
      </c>
      <c r="H42" s="195">
        <f>G42/F42</f>
        <v>0.90631578947368419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</row>
    <row r="43" spans="1:251" s="17" customFormat="1" ht="22.5" x14ac:dyDescent="0.2">
      <c r="A43" s="44" t="s">
        <v>7</v>
      </c>
      <c r="B43" s="44"/>
      <c r="C43" s="44"/>
      <c r="D43" s="44"/>
      <c r="E43" s="71" t="s">
        <v>106</v>
      </c>
      <c r="F43" s="72">
        <f>F44</f>
        <v>30000</v>
      </c>
      <c r="G43" s="72">
        <f>G44</f>
        <v>29992.45</v>
      </c>
      <c r="H43" s="192">
        <f>H44</f>
        <v>0.99974833333333335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</row>
    <row r="44" spans="1:251" s="17" customFormat="1" ht="15.75" x14ac:dyDescent="0.2">
      <c r="A44" s="48"/>
      <c r="B44" s="175" t="s">
        <v>8</v>
      </c>
      <c r="C44" s="176"/>
      <c r="D44" s="176"/>
      <c r="E44" s="177" t="s">
        <v>22</v>
      </c>
      <c r="F44" s="178">
        <f>F45+F50</f>
        <v>30000</v>
      </c>
      <c r="G44" s="178">
        <f>G45+G50</f>
        <v>29992.45</v>
      </c>
      <c r="H44" s="193">
        <f>G44/F44</f>
        <v>0.99974833333333335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7" customFormat="1" ht="22.5" x14ac:dyDescent="0.2">
      <c r="A45" s="53"/>
      <c r="B45" s="53"/>
      <c r="C45" s="54" t="s">
        <v>32</v>
      </c>
      <c r="D45" s="54"/>
      <c r="E45" s="55" t="s">
        <v>33</v>
      </c>
      <c r="F45" s="56">
        <f>SUM(F46:F49)</f>
        <v>15000</v>
      </c>
      <c r="G45" s="56">
        <f>SUM(G46:G49)</f>
        <v>14998.75</v>
      </c>
      <c r="H45" s="191">
        <f>SUM(H46:H49)</f>
        <v>3.9993750000000001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7" customFormat="1" ht="22.5" x14ac:dyDescent="0.2">
      <c r="A46" s="53"/>
      <c r="B46" s="53"/>
      <c r="C46" s="62"/>
      <c r="D46" s="59" t="s">
        <v>87</v>
      </c>
      <c r="E46" s="60" t="s">
        <v>107</v>
      </c>
      <c r="F46" s="61">
        <v>6000</v>
      </c>
      <c r="G46" s="26">
        <v>6000</v>
      </c>
      <c r="H46" s="195">
        <f>G46/F46</f>
        <v>1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28" customFormat="1" ht="22.5" x14ac:dyDescent="0.2">
      <c r="A47" s="57"/>
      <c r="B47" s="57"/>
      <c r="C47" s="58"/>
      <c r="D47" s="59" t="s">
        <v>83</v>
      </c>
      <c r="E47" s="60" t="s">
        <v>108</v>
      </c>
      <c r="F47" s="61">
        <v>6000</v>
      </c>
      <c r="G47" s="31">
        <v>6000</v>
      </c>
      <c r="H47" s="195">
        <f t="shared" ref="H47:H49" si="2">G47/F47</f>
        <v>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</row>
    <row r="48" spans="1:251" s="28" customFormat="1" ht="22.5" x14ac:dyDescent="0.2">
      <c r="A48" s="57"/>
      <c r="B48" s="57"/>
      <c r="C48" s="58"/>
      <c r="D48" s="59" t="s">
        <v>92</v>
      </c>
      <c r="E48" s="60" t="s">
        <v>109</v>
      </c>
      <c r="F48" s="61">
        <v>2000</v>
      </c>
      <c r="G48" s="31">
        <v>1998.75</v>
      </c>
      <c r="H48" s="195">
        <f t="shared" si="2"/>
        <v>0.99937500000000001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</row>
    <row r="49" spans="1:251" s="28" customFormat="1" x14ac:dyDescent="0.2">
      <c r="A49" s="57"/>
      <c r="B49" s="57"/>
      <c r="C49" s="58"/>
      <c r="D49" s="59" t="s">
        <v>104</v>
      </c>
      <c r="E49" s="60" t="s">
        <v>110</v>
      </c>
      <c r="F49" s="61">
        <v>1000</v>
      </c>
      <c r="G49" s="31">
        <v>1000</v>
      </c>
      <c r="H49" s="195">
        <f t="shared" si="2"/>
        <v>1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</row>
    <row r="50" spans="1:251" s="28" customFormat="1" ht="22.5" x14ac:dyDescent="0.2">
      <c r="A50" s="57"/>
      <c r="B50" s="37"/>
      <c r="C50" s="38" t="s">
        <v>4</v>
      </c>
      <c r="D50" s="81"/>
      <c r="E50" s="70" t="s">
        <v>38</v>
      </c>
      <c r="F50" s="56">
        <f>F51</f>
        <v>15000</v>
      </c>
      <c r="G50" s="56">
        <f>G51</f>
        <v>14993.7</v>
      </c>
      <c r="H50" s="191">
        <f>H51</f>
        <v>0.99958000000000002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</row>
    <row r="51" spans="1:251" s="28" customFormat="1" ht="22.5" x14ac:dyDescent="0.2">
      <c r="A51" s="57"/>
      <c r="B51" s="57"/>
      <c r="C51" s="58"/>
      <c r="D51" s="59" t="s">
        <v>72</v>
      </c>
      <c r="E51" s="60" t="s">
        <v>111</v>
      </c>
      <c r="F51" s="61">
        <v>15000</v>
      </c>
      <c r="G51" s="31">
        <v>14993.7</v>
      </c>
      <c r="H51" s="187">
        <f>G51/F51</f>
        <v>0.99958000000000002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</row>
    <row r="52" spans="1:251" s="17" customFormat="1" x14ac:dyDescent="0.2">
      <c r="A52" s="44" t="s">
        <v>9</v>
      </c>
      <c r="B52" s="44"/>
      <c r="C52" s="44"/>
      <c r="D52" s="44"/>
      <c r="E52" s="71" t="s">
        <v>23</v>
      </c>
      <c r="F52" s="72">
        <f>F56+F53</f>
        <v>7700</v>
      </c>
      <c r="G52" s="72">
        <f>G56+G53</f>
        <v>7646.3</v>
      </c>
      <c r="H52" s="192">
        <f>G52/F52</f>
        <v>0.99302597402597403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</row>
    <row r="53" spans="1:251" s="17" customFormat="1" x14ac:dyDescent="0.2">
      <c r="A53" s="73"/>
      <c r="B53" s="175" t="s">
        <v>10</v>
      </c>
      <c r="C53" s="175"/>
      <c r="D53" s="175"/>
      <c r="E53" s="177" t="s">
        <v>47</v>
      </c>
      <c r="F53" s="178">
        <f t="shared" ref="F53:H54" si="3">F54</f>
        <v>500</v>
      </c>
      <c r="G53" s="178">
        <f t="shared" si="3"/>
        <v>500</v>
      </c>
      <c r="H53" s="193">
        <f t="shared" si="3"/>
        <v>1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</row>
    <row r="54" spans="1:251" s="17" customFormat="1" ht="22.5" x14ac:dyDescent="0.2">
      <c r="A54" s="73"/>
      <c r="B54" s="83"/>
      <c r="C54" s="54" t="s">
        <v>32</v>
      </c>
      <c r="D54" s="54"/>
      <c r="E54" s="55" t="s">
        <v>33</v>
      </c>
      <c r="F54" s="74">
        <f t="shared" si="3"/>
        <v>500</v>
      </c>
      <c r="G54" s="74">
        <f t="shared" si="3"/>
        <v>500</v>
      </c>
      <c r="H54" s="194">
        <f t="shared" si="3"/>
        <v>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</row>
    <row r="55" spans="1:251" s="17" customFormat="1" ht="33.75" x14ac:dyDescent="0.2">
      <c r="A55" s="73"/>
      <c r="B55" s="83"/>
      <c r="C55" s="54"/>
      <c r="D55" s="54" t="s">
        <v>104</v>
      </c>
      <c r="E55" s="60" t="s">
        <v>112</v>
      </c>
      <c r="F55" s="77">
        <v>500</v>
      </c>
      <c r="G55" s="26">
        <v>500</v>
      </c>
      <c r="H55" s="195">
        <f>G55/F55</f>
        <v>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</row>
    <row r="56" spans="1:251" s="17" customFormat="1" ht="15.75" x14ac:dyDescent="0.2">
      <c r="A56" s="48"/>
      <c r="B56" s="175" t="s">
        <v>24</v>
      </c>
      <c r="C56" s="176"/>
      <c r="D56" s="176"/>
      <c r="E56" s="177" t="s">
        <v>20</v>
      </c>
      <c r="F56" s="178">
        <f>F57</f>
        <v>7200</v>
      </c>
      <c r="G56" s="178">
        <f>G57</f>
        <v>7146.3</v>
      </c>
      <c r="H56" s="193">
        <f>G56/F56</f>
        <v>0.99254166666666666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</row>
    <row r="57" spans="1:251" s="17" customFormat="1" ht="22.5" x14ac:dyDescent="0.2">
      <c r="A57" s="53"/>
      <c r="B57" s="53"/>
      <c r="C57" s="54" t="s">
        <v>32</v>
      </c>
      <c r="D57" s="54"/>
      <c r="E57" s="55" t="s">
        <v>33</v>
      </c>
      <c r="F57" s="56">
        <f>SUM(F58:F59)</f>
        <v>7200</v>
      </c>
      <c r="G57" s="56">
        <f>SUM(G58:G59)</f>
        <v>7146.3</v>
      </c>
      <c r="H57" s="191">
        <f>SUM(H58:H59)</f>
        <v>1.9836115384615385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</row>
    <row r="58" spans="1:251" s="28" customFormat="1" ht="22.5" x14ac:dyDescent="0.2">
      <c r="A58" s="57"/>
      <c r="B58" s="57"/>
      <c r="C58" s="58"/>
      <c r="D58" s="63" t="s">
        <v>87</v>
      </c>
      <c r="E58" s="64" t="s">
        <v>113</v>
      </c>
      <c r="F58" s="65">
        <v>2000</v>
      </c>
      <c r="G58" s="31">
        <v>1980.3</v>
      </c>
      <c r="H58" s="187">
        <f>G58/F58</f>
        <v>0.99014999999999997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</row>
    <row r="59" spans="1:251" s="28" customFormat="1" ht="22.5" x14ac:dyDescent="0.2">
      <c r="A59" s="57"/>
      <c r="B59" s="57"/>
      <c r="C59" s="58"/>
      <c r="D59" s="63" t="s">
        <v>83</v>
      </c>
      <c r="E59" s="64" t="s">
        <v>114</v>
      </c>
      <c r="F59" s="65">
        <v>5200</v>
      </c>
      <c r="G59" s="31">
        <v>5166</v>
      </c>
      <c r="H59" s="187">
        <f>G59/F59</f>
        <v>0.99346153846153851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</row>
    <row r="60" spans="1:251" s="17" customFormat="1" ht="22.5" x14ac:dyDescent="0.2">
      <c r="A60" s="44" t="s">
        <v>11</v>
      </c>
      <c r="B60" s="44"/>
      <c r="C60" s="44"/>
      <c r="D60" s="44"/>
      <c r="E60" s="71" t="s">
        <v>25</v>
      </c>
      <c r="F60" s="72">
        <f>F61+F80</f>
        <v>30931.440000000002</v>
      </c>
      <c r="G60" s="72">
        <f>G61+G80</f>
        <v>30372.36</v>
      </c>
      <c r="H60" s="196">
        <f>G60/F60</f>
        <v>0.98192518680022656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</row>
    <row r="61" spans="1:251" s="17" customFormat="1" ht="22.5" x14ac:dyDescent="0.2">
      <c r="A61" s="48"/>
      <c r="B61" s="175" t="s">
        <v>48</v>
      </c>
      <c r="C61" s="176"/>
      <c r="D61" s="176"/>
      <c r="E61" s="177" t="s">
        <v>49</v>
      </c>
      <c r="F61" s="178">
        <f>F62+F71+F77</f>
        <v>23931.440000000002</v>
      </c>
      <c r="G61" s="178">
        <f>G62+G71+G77</f>
        <v>23912.36</v>
      </c>
      <c r="H61" s="193">
        <f>G61/F61</f>
        <v>0.99920272244378094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</row>
    <row r="62" spans="1:251" s="17" customFormat="1" ht="22.5" x14ac:dyDescent="0.2">
      <c r="A62" s="53"/>
      <c r="B62" s="53"/>
      <c r="C62" s="54" t="s">
        <v>32</v>
      </c>
      <c r="D62" s="54"/>
      <c r="E62" s="55" t="s">
        <v>33</v>
      </c>
      <c r="F62" s="56">
        <f>SUM(F63:F70)</f>
        <v>13631.44</v>
      </c>
      <c r="G62" s="56">
        <f>SUM(G63:G70)</f>
        <v>13615.259999999998</v>
      </c>
      <c r="H62" s="191">
        <f>SUM(H63:H70)</f>
        <v>7.9789253788735133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</row>
    <row r="63" spans="1:251" s="28" customFormat="1" ht="22.5" x14ac:dyDescent="0.2">
      <c r="A63" s="57"/>
      <c r="B63" s="57"/>
      <c r="C63" s="80"/>
      <c r="D63" s="63" t="s">
        <v>115</v>
      </c>
      <c r="E63" s="64" t="s">
        <v>116</v>
      </c>
      <c r="F63" s="65">
        <v>1231.44</v>
      </c>
      <c r="G63" s="31">
        <v>1225.5</v>
      </c>
      <c r="H63" s="187">
        <f>G63/F63</f>
        <v>0.99517637887351384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</row>
    <row r="64" spans="1:251" s="28" customFormat="1" x14ac:dyDescent="0.2">
      <c r="A64" s="57"/>
      <c r="B64" s="57"/>
      <c r="C64" s="58"/>
      <c r="D64" s="59" t="s">
        <v>69</v>
      </c>
      <c r="E64" s="60" t="s">
        <v>117</v>
      </c>
      <c r="F64" s="61">
        <v>2400</v>
      </c>
      <c r="G64" s="31">
        <v>2399.46</v>
      </c>
      <c r="H64" s="187">
        <f t="shared" ref="H64:H70" si="4">G64/F64</f>
        <v>0.99977499999999997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</row>
    <row r="65" spans="1:251" s="28" customFormat="1" x14ac:dyDescent="0.2">
      <c r="A65" s="57"/>
      <c r="B65" s="57"/>
      <c r="C65" s="58"/>
      <c r="D65" s="59" t="s">
        <v>92</v>
      </c>
      <c r="E65" s="60" t="s">
        <v>118</v>
      </c>
      <c r="F65" s="61">
        <v>1000</v>
      </c>
      <c r="G65" s="31">
        <v>999.49</v>
      </c>
      <c r="H65" s="187">
        <f t="shared" si="4"/>
        <v>0.99948999999999999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</row>
    <row r="66" spans="1:251" s="28" customFormat="1" ht="22.5" x14ac:dyDescent="0.2">
      <c r="A66" s="57"/>
      <c r="B66" s="57"/>
      <c r="C66" s="58"/>
      <c r="D66" s="59" t="s">
        <v>81</v>
      </c>
      <c r="E66" s="60" t="s">
        <v>120</v>
      </c>
      <c r="F66" s="61">
        <v>500</v>
      </c>
      <c r="G66" s="31">
        <v>492.7</v>
      </c>
      <c r="H66" s="187">
        <f t="shared" si="4"/>
        <v>0.98539999999999994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</row>
    <row r="67" spans="1:251" s="28" customFormat="1" ht="22.5" x14ac:dyDescent="0.2">
      <c r="A67" s="57"/>
      <c r="B67" s="57"/>
      <c r="C67" s="58"/>
      <c r="D67" s="59" t="s">
        <v>72</v>
      </c>
      <c r="E67" s="84" t="s">
        <v>121</v>
      </c>
      <c r="F67" s="61">
        <v>1500</v>
      </c>
      <c r="G67" s="31">
        <v>1499.4</v>
      </c>
      <c r="H67" s="187">
        <f t="shared" si="4"/>
        <v>0.99960000000000004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</row>
    <row r="68" spans="1:251" s="28" customFormat="1" ht="22.5" x14ac:dyDescent="0.2">
      <c r="A68" s="57"/>
      <c r="B68" s="57"/>
      <c r="C68" s="58"/>
      <c r="D68" s="59" t="s">
        <v>104</v>
      </c>
      <c r="E68" s="84" t="s">
        <v>121</v>
      </c>
      <c r="F68" s="61">
        <v>1500</v>
      </c>
      <c r="G68" s="31">
        <v>1500</v>
      </c>
      <c r="H68" s="187">
        <f t="shared" si="4"/>
        <v>1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</row>
    <row r="69" spans="1:251" s="28" customFormat="1" ht="22.5" x14ac:dyDescent="0.2">
      <c r="A69" s="57"/>
      <c r="B69" s="57"/>
      <c r="C69" s="58"/>
      <c r="D69" s="59" t="s">
        <v>85</v>
      </c>
      <c r="E69" s="84" t="s">
        <v>122</v>
      </c>
      <c r="F69" s="61">
        <v>2500</v>
      </c>
      <c r="G69" s="31">
        <v>2498.71</v>
      </c>
      <c r="H69" s="187">
        <f t="shared" si="4"/>
        <v>0.99948400000000004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</row>
    <row r="70" spans="1:251" s="28" customFormat="1" x14ac:dyDescent="0.2">
      <c r="A70" s="57"/>
      <c r="B70" s="57"/>
      <c r="C70" s="58"/>
      <c r="D70" s="59" t="s">
        <v>123</v>
      </c>
      <c r="E70" s="84" t="s">
        <v>117</v>
      </c>
      <c r="F70" s="61">
        <v>3000</v>
      </c>
      <c r="G70" s="31">
        <v>3000</v>
      </c>
      <c r="H70" s="187">
        <f t="shared" si="4"/>
        <v>1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</row>
    <row r="71" spans="1:251" s="28" customFormat="1" x14ac:dyDescent="0.2">
      <c r="A71" s="57"/>
      <c r="B71" s="57"/>
      <c r="C71" s="85" t="s">
        <v>34</v>
      </c>
      <c r="D71" s="85"/>
      <c r="E71" s="55" t="s">
        <v>35</v>
      </c>
      <c r="F71" s="56">
        <f>F72+F73+F74+F75+F76</f>
        <v>5300</v>
      </c>
      <c r="G71" s="56">
        <f>G72+G73+G74+G75+G76</f>
        <v>5297.1</v>
      </c>
      <c r="H71" s="191">
        <f>G71/F71</f>
        <v>0.99945283018867936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</row>
    <row r="72" spans="1:251" s="28" customFormat="1" ht="22.5" x14ac:dyDescent="0.2">
      <c r="A72" s="37"/>
      <c r="B72" s="86"/>
      <c r="C72" s="225"/>
      <c r="D72" s="29" t="s">
        <v>115</v>
      </c>
      <c r="E72" s="84" t="s">
        <v>116</v>
      </c>
      <c r="F72" s="65">
        <v>1000</v>
      </c>
      <c r="G72" s="31">
        <v>997.1</v>
      </c>
      <c r="H72" s="187">
        <f>G72/F72</f>
        <v>0.99709999999999999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</row>
    <row r="73" spans="1:251" s="28" customFormat="1" x14ac:dyDescent="0.2">
      <c r="A73" s="37"/>
      <c r="B73" s="86"/>
      <c r="C73" s="217"/>
      <c r="D73" s="29" t="s">
        <v>69</v>
      </c>
      <c r="E73" s="60" t="s">
        <v>117</v>
      </c>
      <c r="F73" s="65">
        <v>600</v>
      </c>
      <c r="G73" s="31">
        <v>600</v>
      </c>
      <c r="H73" s="187">
        <f t="shared" ref="H73:H76" si="5">G73/F73</f>
        <v>1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</row>
    <row r="74" spans="1:251" s="28" customFormat="1" ht="22.5" x14ac:dyDescent="0.2">
      <c r="A74" s="37"/>
      <c r="B74" s="86"/>
      <c r="C74" s="217"/>
      <c r="D74" s="29" t="s">
        <v>72</v>
      </c>
      <c r="E74" s="84" t="s">
        <v>121</v>
      </c>
      <c r="F74" s="65">
        <v>2000</v>
      </c>
      <c r="G74" s="31">
        <v>2000</v>
      </c>
      <c r="H74" s="187">
        <f t="shared" si="5"/>
        <v>1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</row>
    <row r="75" spans="1:251" s="28" customFormat="1" ht="22.5" x14ac:dyDescent="0.2">
      <c r="A75" s="37"/>
      <c r="B75" s="86"/>
      <c r="C75" s="217"/>
      <c r="D75" s="87" t="s">
        <v>104</v>
      </c>
      <c r="E75" s="84" t="s">
        <v>121</v>
      </c>
      <c r="F75" s="88">
        <v>500</v>
      </c>
      <c r="G75" s="31">
        <v>500</v>
      </c>
      <c r="H75" s="187">
        <f t="shared" si="5"/>
        <v>1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</row>
    <row r="76" spans="1:251" s="28" customFormat="1" ht="22.5" x14ac:dyDescent="0.2">
      <c r="A76" s="37"/>
      <c r="B76" s="226"/>
      <c r="C76" s="217"/>
      <c r="D76" s="87" t="s">
        <v>123</v>
      </c>
      <c r="E76" s="89" t="s">
        <v>124</v>
      </c>
      <c r="F76" s="88">
        <v>1200</v>
      </c>
      <c r="G76" s="31">
        <v>1200</v>
      </c>
      <c r="H76" s="187">
        <f t="shared" si="5"/>
        <v>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</row>
    <row r="77" spans="1:251" s="28" customFormat="1" x14ac:dyDescent="0.2">
      <c r="A77" s="37"/>
      <c r="B77" s="226"/>
      <c r="C77" s="38" t="s">
        <v>39</v>
      </c>
      <c r="D77" s="29"/>
      <c r="E77" s="39" t="s">
        <v>40</v>
      </c>
      <c r="F77" s="22">
        <f>F79+F78</f>
        <v>5000</v>
      </c>
      <c r="G77" s="22">
        <f>G79+G78</f>
        <v>5000</v>
      </c>
      <c r="H77" s="188">
        <f>H79+H78</f>
        <v>2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</row>
    <row r="78" spans="1:251" s="28" customFormat="1" ht="22.5" x14ac:dyDescent="0.2">
      <c r="A78" s="37"/>
      <c r="B78" s="226"/>
      <c r="C78" s="228"/>
      <c r="D78" s="29" t="s">
        <v>72</v>
      </c>
      <c r="E78" s="90" t="s">
        <v>121</v>
      </c>
      <c r="F78" s="91">
        <v>2000</v>
      </c>
      <c r="G78" s="31">
        <v>2000</v>
      </c>
      <c r="H78" s="187">
        <f>G78/F78</f>
        <v>1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</row>
    <row r="79" spans="1:251" s="28" customFormat="1" ht="33.75" x14ac:dyDescent="0.2">
      <c r="A79" s="37"/>
      <c r="B79" s="227"/>
      <c r="C79" s="229"/>
      <c r="D79" s="29" t="s">
        <v>85</v>
      </c>
      <c r="E79" s="90" t="s">
        <v>125</v>
      </c>
      <c r="F79" s="92">
        <v>3000</v>
      </c>
      <c r="G79" s="31">
        <v>3000</v>
      </c>
      <c r="H79" s="187">
        <f>G79/F79</f>
        <v>1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</row>
    <row r="80" spans="1:251" s="28" customFormat="1" ht="22.5" x14ac:dyDescent="0.2">
      <c r="A80" s="48"/>
      <c r="B80" s="179" t="s">
        <v>12</v>
      </c>
      <c r="C80" s="180"/>
      <c r="D80" s="180"/>
      <c r="E80" s="181" t="s">
        <v>50</v>
      </c>
      <c r="F80" s="178">
        <f>F81</f>
        <v>7000</v>
      </c>
      <c r="G80" s="178">
        <f>G81</f>
        <v>6460</v>
      </c>
      <c r="H80" s="193">
        <f>G80/F80</f>
        <v>0.92285714285714282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</row>
    <row r="81" spans="1:251" s="28" customFormat="1" x14ac:dyDescent="0.2">
      <c r="A81" s="53"/>
      <c r="B81" s="93"/>
      <c r="C81" s="18" t="s">
        <v>34</v>
      </c>
      <c r="D81" s="94"/>
      <c r="E81" s="55" t="s">
        <v>35</v>
      </c>
      <c r="F81" s="56">
        <f>F82+F83</f>
        <v>7000</v>
      </c>
      <c r="G81" s="56">
        <f>G82+G83</f>
        <v>6460</v>
      </c>
      <c r="H81" s="191">
        <f>H82+H83</f>
        <v>1.8199999999999998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</row>
    <row r="82" spans="1:251" s="28" customFormat="1" x14ac:dyDescent="0.2">
      <c r="A82" s="57"/>
      <c r="B82" s="57"/>
      <c r="C82" s="95"/>
      <c r="D82" s="63" t="s">
        <v>79</v>
      </c>
      <c r="E82" s="64" t="s">
        <v>126</v>
      </c>
      <c r="F82" s="65">
        <v>3000</v>
      </c>
      <c r="G82" s="31">
        <v>2460</v>
      </c>
      <c r="H82" s="197">
        <f>G82/F82</f>
        <v>0.82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</row>
    <row r="83" spans="1:251" s="28" customFormat="1" ht="22.5" x14ac:dyDescent="0.2">
      <c r="A83" s="57"/>
      <c r="B83" s="57"/>
      <c r="C83" s="95"/>
      <c r="D83" s="63" t="s">
        <v>70</v>
      </c>
      <c r="E83" s="64" t="s">
        <v>127</v>
      </c>
      <c r="F83" s="65">
        <v>4000</v>
      </c>
      <c r="G83" s="31">
        <v>4000</v>
      </c>
      <c r="H83" s="197">
        <f>G83/F83</f>
        <v>1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</row>
    <row r="84" spans="1:251" s="17" customFormat="1" ht="22.5" x14ac:dyDescent="0.2">
      <c r="A84" s="44" t="s">
        <v>13</v>
      </c>
      <c r="B84" s="44"/>
      <c r="C84" s="44"/>
      <c r="D84" s="44"/>
      <c r="E84" s="71" t="s">
        <v>26</v>
      </c>
      <c r="F84" s="72">
        <f>F85+F90+F123+F126</f>
        <v>204324.78999999998</v>
      </c>
      <c r="G84" s="72">
        <f>G85+G90+G123+G126</f>
        <v>197302.67000000004</v>
      </c>
      <c r="H84" s="192">
        <f>G84/F84</f>
        <v>0.96563255980833296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</row>
    <row r="85" spans="1:251" s="17" customFormat="1" ht="22.5" x14ac:dyDescent="0.2">
      <c r="A85" s="48"/>
      <c r="B85" s="175" t="s">
        <v>51</v>
      </c>
      <c r="C85" s="176"/>
      <c r="D85" s="176"/>
      <c r="E85" s="177" t="s">
        <v>52</v>
      </c>
      <c r="F85" s="178">
        <f>F86+F88</f>
        <v>1000</v>
      </c>
      <c r="G85" s="178">
        <f>G86+G88</f>
        <v>1000</v>
      </c>
      <c r="H85" s="193">
        <f>G85/F85</f>
        <v>1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</row>
    <row r="86" spans="1:251" s="17" customFormat="1" ht="22.5" x14ac:dyDescent="0.2">
      <c r="A86" s="230"/>
      <c r="B86" s="231"/>
      <c r="C86" s="54" t="s">
        <v>32</v>
      </c>
      <c r="D86" s="54"/>
      <c r="E86" s="55" t="s">
        <v>33</v>
      </c>
      <c r="F86" s="96">
        <f>F87</f>
        <v>500</v>
      </c>
      <c r="G86" s="96">
        <f>G87</f>
        <v>500</v>
      </c>
      <c r="H86" s="198">
        <f>H87</f>
        <v>1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</row>
    <row r="87" spans="1:251" s="17" customFormat="1" ht="22.5" x14ac:dyDescent="0.2">
      <c r="A87" s="230"/>
      <c r="B87" s="232"/>
      <c r="C87" s="83"/>
      <c r="D87" s="97" t="s">
        <v>100</v>
      </c>
      <c r="E87" s="76" t="s">
        <v>128</v>
      </c>
      <c r="F87" s="77">
        <v>500</v>
      </c>
      <c r="G87" s="26">
        <v>500</v>
      </c>
      <c r="H87" s="195">
        <f>G87/F87</f>
        <v>1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</row>
    <row r="88" spans="1:251" s="28" customFormat="1" x14ac:dyDescent="0.2">
      <c r="A88" s="230"/>
      <c r="B88" s="232"/>
      <c r="C88" s="18" t="s">
        <v>34</v>
      </c>
      <c r="D88" s="94"/>
      <c r="E88" s="55" t="s">
        <v>35</v>
      </c>
      <c r="F88" s="56">
        <f>F89</f>
        <v>500</v>
      </c>
      <c r="G88" s="56">
        <f>G89</f>
        <v>500</v>
      </c>
      <c r="H88" s="191">
        <f>H89</f>
        <v>1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</row>
    <row r="89" spans="1:251" s="28" customFormat="1" ht="22.5" x14ac:dyDescent="0.2">
      <c r="A89" s="230"/>
      <c r="B89" s="57"/>
      <c r="C89" s="95"/>
      <c r="D89" s="63" t="s">
        <v>100</v>
      </c>
      <c r="E89" s="76" t="s">
        <v>128</v>
      </c>
      <c r="F89" s="65">
        <v>500</v>
      </c>
      <c r="G89" s="31">
        <v>500</v>
      </c>
      <c r="H89" s="187">
        <f>G89/F89</f>
        <v>1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</row>
    <row r="90" spans="1:251" s="17" customFormat="1" ht="22.5" x14ac:dyDescent="0.2">
      <c r="A90" s="230"/>
      <c r="B90" s="175" t="s">
        <v>14</v>
      </c>
      <c r="C90" s="176"/>
      <c r="D90" s="176"/>
      <c r="E90" s="177" t="s">
        <v>27</v>
      </c>
      <c r="F90" s="178">
        <f>F91+F95+F108+F110+F119</f>
        <v>124317.12999999999</v>
      </c>
      <c r="G90" s="178">
        <f>G91+G95+G108+G110+G119</f>
        <v>121182.23000000003</v>
      </c>
      <c r="H90" s="193">
        <f>G90/F90</f>
        <v>0.97478304076035249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</row>
    <row r="91" spans="1:251" s="28" customFormat="1" x14ac:dyDescent="0.2">
      <c r="A91" s="57"/>
      <c r="B91" s="57"/>
      <c r="C91" s="54" t="s">
        <v>39</v>
      </c>
      <c r="D91" s="54"/>
      <c r="E91" s="98" t="s">
        <v>40</v>
      </c>
      <c r="F91" s="56">
        <f>SUM(F92:F94)</f>
        <v>12000</v>
      </c>
      <c r="G91" s="56">
        <f>SUM(G92:G94)</f>
        <v>11517.77</v>
      </c>
      <c r="H91" s="191">
        <f>G91/F91</f>
        <v>0.95981416666666675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</row>
    <row r="92" spans="1:251" s="28" customFormat="1" ht="22.5" x14ac:dyDescent="0.2">
      <c r="A92" s="57"/>
      <c r="B92" s="57"/>
      <c r="C92" s="80"/>
      <c r="D92" s="59" t="s">
        <v>129</v>
      </c>
      <c r="E92" s="60" t="s">
        <v>130</v>
      </c>
      <c r="F92" s="61">
        <v>5000</v>
      </c>
      <c r="G92" s="31">
        <v>4788.5</v>
      </c>
      <c r="H92" s="187">
        <f>G92/F92</f>
        <v>0.9577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</row>
    <row r="93" spans="1:251" s="28" customFormat="1" ht="33.75" x14ac:dyDescent="0.2">
      <c r="A93" s="57"/>
      <c r="B93" s="57"/>
      <c r="C93" s="80"/>
      <c r="D93" s="59" t="s">
        <v>104</v>
      </c>
      <c r="E93" s="60" t="s">
        <v>131</v>
      </c>
      <c r="F93" s="61">
        <v>1500</v>
      </c>
      <c r="G93" s="31">
        <v>1388.5</v>
      </c>
      <c r="H93" s="187">
        <f t="shared" ref="H93:H94" si="6">G93/F93</f>
        <v>0.92566666666666664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</row>
    <row r="94" spans="1:251" s="28" customFormat="1" x14ac:dyDescent="0.2">
      <c r="A94" s="57"/>
      <c r="B94" s="57"/>
      <c r="C94" s="58"/>
      <c r="D94" s="59" t="s">
        <v>85</v>
      </c>
      <c r="E94" s="60" t="s">
        <v>132</v>
      </c>
      <c r="F94" s="61">
        <v>5500</v>
      </c>
      <c r="G94" s="31">
        <v>5340.77</v>
      </c>
      <c r="H94" s="187">
        <f t="shared" si="6"/>
        <v>0.97104909090909097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</row>
    <row r="95" spans="1:251" s="28" customFormat="1" ht="22.5" x14ac:dyDescent="0.2">
      <c r="A95" s="57"/>
      <c r="B95" s="57"/>
      <c r="C95" s="54" t="s">
        <v>32</v>
      </c>
      <c r="D95" s="54"/>
      <c r="E95" s="55" t="s">
        <v>33</v>
      </c>
      <c r="F95" s="56">
        <f>SUM(F96:F107)</f>
        <v>55128.739999999991</v>
      </c>
      <c r="G95" s="56">
        <f>SUM(G96:G107)</f>
        <v>54941.520000000004</v>
      </c>
      <c r="H95" s="191">
        <f>SUM(H96:H107)</f>
        <v>11.937636441006516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</row>
    <row r="96" spans="1:251" s="28" customFormat="1" ht="22.5" x14ac:dyDescent="0.2">
      <c r="A96" s="57"/>
      <c r="B96" s="57"/>
      <c r="C96" s="80"/>
      <c r="D96" s="63" t="s">
        <v>115</v>
      </c>
      <c r="E96" s="64" t="s">
        <v>133</v>
      </c>
      <c r="F96" s="65">
        <v>12000</v>
      </c>
      <c r="G96" s="31">
        <v>12000</v>
      </c>
      <c r="H96" s="187">
        <f>G96/F96</f>
        <v>1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</row>
    <row r="97" spans="1:251" s="28" customFormat="1" ht="22.5" x14ac:dyDescent="0.2">
      <c r="A97" s="57"/>
      <c r="B97" s="57"/>
      <c r="C97" s="80"/>
      <c r="D97" s="63" t="s">
        <v>69</v>
      </c>
      <c r="E97" s="64" t="s">
        <v>133</v>
      </c>
      <c r="F97" s="65">
        <v>1137.42</v>
      </c>
      <c r="G97" s="31">
        <v>1135.8499999999999</v>
      </c>
      <c r="H97" s="187">
        <f t="shared" ref="H97:H107" si="7">G97/F97</f>
        <v>0.99861968314255056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</row>
    <row r="98" spans="1:251" s="28" customFormat="1" ht="22.5" x14ac:dyDescent="0.2">
      <c r="A98" s="57"/>
      <c r="B98" s="57"/>
      <c r="C98" s="58"/>
      <c r="D98" s="63" t="s">
        <v>92</v>
      </c>
      <c r="E98" s="64" t="s">
        <v>134</v>
      </c>
      <c r="F98" s="65">
        <v>1357</v>
      </c>
      <c r="G98" s="31">
        <v>1356.7</v>
      </c>
      <c r="H98" s="187">
        <f t="shared" si="7"/>
        <v>0.99977892409727342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</row>
    <row r="99" spans="1:251" s="28" customFormat="1" ht="33.75" x14ac:dyDescent="0.2">
      <c r="A99" s="57"/>
      <c r="B99" s="57"/>
      <c r="C99" s="58"/>
      <c r="D99" s="63" t="s">
        <v>89</v>
      </c>
      <c r="E99" s="64" t="s">
        <v>135</v>
      </c>
      <c r="F99" s="65">
        <v>600</v>
      </c>
      <c r="G99" s="31">
        <v>596.07000000000005</v>
      </c>
      <c r="H99" s="187">
        <f t="shared" si="7"/>
        <v>0.99345000000000006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</row>
    <row r="100" spans="1:251" s="28" customFormat="1" ht="45" x14ac:dyDescent="0.2">
      <c r="A100" s="57"/>
      <c r="B100" s="57"/>
      <c r="C100" s="58"/>
      <c r="D100" s="63" t="s">
        <v>77</v>
      </c>
      <c r="E100" s="64" t="s">
        <v>136</v>
      </c>
      <c r="F100" s="65">
        <v>1600</v>
      </c>
      <c r="G100" s="31">
        <v>1583.25</v>
      </c>
      <c r="H100" s="187">
        <f t="shared" si="7"/>
        <v>0.98953124999999997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</row>
    <row r="101" spans="1:251" s="28" customFormat="1" ht="33.75" x14ac:dyDescent="0.2">
      <c r="A101" s="57"/>
      <c r="B101" s="57"/>
      <c r="C101" s="58"/>
      <c r="D101" s="59" t="s">
        <v>79</v>
      </c>
      <c r="E101" s="60" t="s">
        <v>137</v>
      </c>
      <c r="F101" s="61">
        <v>10261.700000000001</v>
      </c>
      <c r="G101" s="31">
        <v>10258.91</v>
      </c>
      <c r="H101" s="187">
        <f t="shared" si="7"/>
        <v>0.99972811522457283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</row>
    <row r="102" spans="1:251" s="28" customFormat="1" ht="56.25" x14ac:dyDescent="0.2">
      <c r="A102" s="57"/>
      <c r="B102" s="57"/>
      <c r="C102" s="58"/>
      <c r="D102" s="59" t="s">
        <v>81</v>
      </c>
      <c r="E102" s="60" t="s">
        <v>138</v>
      </c>
      <c r="F102" s="61">
        <v>2800</v>
      </c>
      <c r="G102" s="31">
        <v>2699.6</v>
      </c>
      <c r="H102" s="187">
        <f t="shared" si="7"/>
        <v>0.96414285714285708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</row>
    <row r="103" spans="1:251" s="28" customFormat="1" ht="22.5" x14ac:dyDescent="0.2">
      <c r="A103" s="57"/>
      <c r="B103" s="57"/>
      <c r="C103" s="58"/>
      <c r="D103" s="59" t="s">
        <v>70</v>
      </c>
      <c r="E103" s="60" t="s">
        <v>139</v>
      </c>
      <c r="F103" s="61">
        <v>5459.77</v>
      </c>
      <c r="G103" s="31">
        <v>5459.77</v>
      </c>
      <c r="H103" s="187">
        <f t="shared" si="7"/>
        <v>1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</row>
    <row r="104" spans="1:251" s="28" customFormat="1" ht="45" x14ac:dyDescent="0.2">
      <c r="A104" s="57"/>
      <c r="B104" s="57"/>
      <c r="C104" s="58"/>
      <c r="D104" s="59" t="s">
        <v>100</v>
      </c>
      <c r="E104" s="60" t="s">
        <v>140</v>
      </c>
      <c r="F104" s="61">
        <v>8266.42</v>
      </c>
      <c r="G104" s="31">
        <v>8250</v>
      </c>
      <c r="H104" s="187">
        <f t="shared" si="7"/>
        <v>0.99801365040731049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</row>
    <row r="105" spans="1:251" s="28" customFormat="1" ht="22.5" x14ac:dyDescent="0.2">
      <c r="A105" s="57"/>
      <c r="B105" s="57"/>
      <c r="C105" s="58"/>
      <c r="D105" s="59" t="s">
        <v>104</v>
      </c>
      <c r="E105" s="60" t="s">
        <v>142</v>
      </c>
      <c r="F105" s="61">
        <v>1837.2</v>
      </c>
      <c r="G105" s="31">
        <v>1837.18</v>
      </c>
      <c r="H105" s="187">
        <f t="shared" si="7"/>
        <v>0.99998911386893097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</row>
    <row r="106" spans="1:251" s="28" customFormat="1" ht="33.75" x14ac:dyDescent="0.2">
      <c r="A106" s="57"/>
      <c r="B106" s="57"/>
      <c r="C106" s="58"/>
      <c r="D106" s="59" t="s">
        <v>85</v>
      </c>
      <c r="E106" s="60" t="s">
        <v>143</v>
      </c>
      <c r="F106" s="61">
        <v>8309.23</v>
      </c>
      <c r="G106" s="31">
        <v>8264.5499999999993</v>
      </c>
      <c r="H106" s="187">
        <f t="shared" si="7"/>
        <v>0.99462284712301863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</row>
    <row r="107" spans="1:251" s="28" customFormat="1" x14ac:dyDescent="0.2">
      <c r="A107" s="57"/>
      <c r="B107" s="57"/>
      <c r="C107" s="58"/>
      <c r="D107" s="59" t="s">
        <v>123</v>
      </c>
      <c r="E107" s="60" t="s">
        <v>144</v>
      </c>
      <c r="F107" s="61">
        <v>1500</v>
      </c>
      <c r="G107" s="31">
        <v>1499.64</v>
      </c>
      <c r="H107" s="187">
        <f t="shared" si="7"/>
        <v>0.99976000000000009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</row>
    <row r="108" spans="1:251" s="28" customFormat="1" x14ac:dyDescent="0.2">
      <c r="A108" s="57"/>
      <c r="B108" s="57"/>
      <c r="C108" s="54" t="s">
        <v>41</v>
      </c>
      <c r="D108" s="54"/>
      <c r="E108" s="55" t="s">
        <v>42</v>
      </c>
      <c r="F108" s="56">
        <f>SUM(F109:F109)</f>
        <v>1000</v>
      </c>
      <c r="G108" s="56">
        <f>SUM(G109:G109)</f>
        <v>0</v>
      </c>
      <c r="H108" s="191">
        <f>SUM(H109:H109)</f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</row>
    <row r="109" spans="1:251" s="28" customFormat="1" x14ac:dyDescent="0.2">
      <c r="A109" s="57"/>
      <c r="B109" s="57"/>
      <c r="C109" s="169"/>
      <c r="D109" s="63" t="s">
        <v>77</v>
      </c>
      <c r="E109" s="64" t="s">
        <v>145</v>
      </c>
      <c r="F109" s="65">
        <v>1000</v>
      </c>
      <c r="G109" s="31">
        <v>0</v>
      </c>
      <c r="H109" s="187"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</row>
    <row r="110" spans="1:251" s="28" customFormat="1" x14ac:dyDescent="0.2">
      <c r="A110" s="57"/>
      <c r="B110" s="57"/>
      <c r="C110" s="54" t="s">
        <v>34</v>
      </c>
      <c r="D110" s="54"/>
      <c r="E110" s="55" t="s">
        <v>35</v>
      </c>
      <c r="F110" s="56">
        <f>F111+F112+F113+F114+F115+F116+F117+F118</f>
        <v>55007.59</v>
      </c>
      <c r="G110" s="56">
        <f>G111+G112+G113+G114+G115+G116+G117+G118</f>
        <v>53542.140000000007</v>
      </c>
      <c r="H110" s="191">
        <f>G110/F110</f>
        <v>0.97335913098537874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</row>
    <row r="111" spans="1:251" s="28" customFormat="1" ht="22.5" x14ac:dyDescent="0.2">
      <c r="A111" s="57"/>
      <c r="B111" s="57"/>
      <c r="C111" s="58"/>
      <c r="D111" s="63" t="s">
        <v>87</v>
      </c>
      <c r="E111" s="64" t="s">
        <v>146</v>
      </c>
      <c r="F111" s="65">
        <v>8000</v>
      </c>
      <c r="G111" s="31">
        <v>6675.06</v>
      </c>
      <c r="H111" s="187">
        <f>G111/F111</f>
        <v>0.83438250000000003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</row>
    <row r="112" spans="1:251" s="28" customFormat="1" ht="22.5" x14ac:dyDescent="0.2">
      <c r="A112" s="57"/>
      <c r="B112" s="57"/>
      <c r="C112" s="58"/>
      <c r="D112" s="63" t="s">
        <v>92</v>
      </c>
      <c r="E112" s="64" t="s">
        <v>147</v>
      </c>
      <c r="F112" s="65">
        <v>19791.259999999998</v>
      </c>
      <c r="G112" s="31">
        <v>19790.64</v>
      </c>
      <c r="H112" s="187">
        <f t="shared" ref="H112:H118" si="8">G112/F112</f>
        <v>0.99996867304052395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</row>
    <row r="113" spans="1:251" s="28" customFormat="1" ht="33.75" x14ac:dyDescent="0.2">
      <c r="A113" s="57"/>
      <c r="B113" s="57"/>
      <c r="C113" s="58"/>
      <c r="D113" s="63" t="s">
        <v>89</v>
      </c>
      <c r="E113" s="64" t="s">
        <v>148</v>
      </c>
      <c r="F113" s="65">
        <v>2500</v>
      </c>
      <c r="G113" s="31">
        <v>2499.36</v>
      </c>
      <c r="H113" s="187">
        <f t="shared" si="8"/>
        <v>0.99974400000000008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</row>
    <row r="114" spans="1:251" s="28" customFormat="1" ht="56.25" x14ac:dyDescent="0.2">
      <c r="A114" s="57"/>
      <c r="B114" s="57"/>
      <c r="C114" s="58"/>
      <c r="D114" s="59" t="s">
        <v>81</v>
      </c>
      <c r="E114" s="64" t="s">
        <v>149</v>
      </c>
      <c r="F114" s="65">
        <v>6199</v>
      </c>
      <c r="G114" s="31">
        <v>6191.57</v>
      </c>
      <c r="H114" s="187">
        <f t="shared" si="8"/>
        <v>0.99880141958380375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</row>
    <row r="115" spans="1:251" s="28" customFormat="1" ht="22.5" x14ac:dyDescent="0.2">
      <c r="A115" s="57"/>
      <c r="B115" s="57"/>
      <c r="C115" s="58"/>
      <c r="D115" s="59" t="s">
        <v>70</v>
      </c>
      <c r="E115" s="60" t="s">
        <v>150</v>
      </c>
      <c r="F115" s="61">
        <v>627.33000000000004</v>
      </c>
      <c r="G115" s="31">
        <v>585.51</v>
      </c>
      <c r="H115" s="187">
        <f t="shared" si="8"/>
        <v>0.93333652144804158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</row>
    <row r="116" spans="1:251" s="28" customFormat="1" ht="22.5" x14ac:dyDescent="0.2">
      <c r="A116" s="57"/>
      <c r="B116" s="57"/>
      <c r="C116" s="58"/>
      <c r="D116" s="59" t="s">
        <v>100</v>
      </c>
      <c r="E116" s="60" t="s">
        <v>151</v>
      </c>
      <c r="F116" s="61">
        <v>3500</v>
      </c>
      <c r="G116" s="31">
        <v>3500</v>
      </c>
      <c r="H116" s="187">
        <f t="shared" si="8"/>
        <v>1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</row>
    <row r="117" spans="1:251" s="28" customFormat="1" ht="33.75" x14ac:dyDescent="0.2">
      <c r="A117" s="57"/>
      <c r="B117" s="57"/>
      <c r="C117" s="58"/>
      <c r="D117" s="59" t="s">
        <v>85</v>
      </c>
      <c r="E117" s="60" t="s">
        <v>152</v>
      </c>
      <c r="F117" s="61">
        <v>3390</v>
      </c>
      <c r="G117" s="31">
        <v>3300</v>
      </c>
      <c r="H117" s="187">
        <f t="shared" si="8"/>
        <v>0.97345132743362828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</row>
    <row r="118" spans="1:251" s="28" customFormat="1" x14ac:dyDescent="0.2">
      <c r="A118" s="57"/>
      <c r="B118" s="57"/>
      <c r="C118" s="58"/>
      <c r="D118" s="59" t="s">
        <v>123</v>
      </c>
      <c r="E118" s="60" t="s">
        <v>144</v>
      </c>
      <c r="F118" s="61">
        <v>11000</v>
      </c>
      <c r="G118" s="31">
        <v>11000</v>
      </c>
      <c r="H118" s="187">
        <f t="shared" si="8"/>
        <v>1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</row>
    <row r="119" spans="1:251" s="28" customFormat="1" ht="22.5" x14ac:dyDescent="0.2">
      <c r="A119" s="57"/>
      <c r="B119" s="57"/>
      <c r="C119" s="54" t="s">
        <v>46</v>
      </c>
      <c r="D119" s="54"/>
      <c r="E119" s="55" t="s">
        <v>153</v>
      </c>
      <c r="F119" s="56">
        <f>F120</f>
        <v>1180.8</v>
      </c>
      <c r="G119" s="82">
        <f>G120</f>
        <v>1180.8</v>
      </c>
      <c r="H119" s="191">
        <f>H120</f>
        <v>1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</row>
    <row r="120" spans="1:251" s="28" customFormat="1" ht="22.5" x14ac:dyDescent="0.2">
      <c r="A120" s="57"/>
      <c r="B120" s="57"/>
      <c r="C120" s="59"/>
      <c r="D120" s="59" t="s">
        <v>70</v>
      </c>
      <c r="E120" s="60" t="s">
        <v>150</v>
      </c>
      <c r="F120" s="61">
        <v>1180.8</v>
      </c>
      <c r="G120" s="31">
        <v>1180.8</v>
      </c>
      <c r="H120" s="187">
        <f>G120/F120</f>
        <v>1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</row>
    <row r="121" spans="1:251" s="28" customFormat="1" hidden="1" x14ac:dyDescent="0.2">
      <c r="A121" s="57"/>
      <c r="B121" s="57"/>
      <c r="C121" s="54" t="s">
        <v>36</v>
      </c>
      <c r="D121" s="54"/>
      <c r="E121" s="55" t="s">
        <v>37</v>
      </c>
      <c r="F121" s="56">
        <f>F122</f>
        <v>0</v>
      </c>
      <c r="G121" s="26"/>
      <c r="H121" s="199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</row>
    <row r="122" spans="1:251" s="28" customFormat="1" hidden="1" x14ac:dyDescent="0.2">
      <c r="A122" s="57"/>
      <c r="B122" s="57"/>
      <c r="C122" s="99"/>
      <c r="D122" s="63"/>
      <c r="E122" s="64"/>
      <c r="F122" s="65"/>
      <c r="G122" s="25"/>
      <c r="H122" s="199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</row>
    <row r="123" spans="1:251" s="28" customFormat="1" ht="15.75" hidden="1" x14ac:dyDescent="0.2">
      <c r="A123" s="100"/>
      <c r="B123" s="49" t="s">
        <v>53</v>
      </c>
      <c r="C123" s="50"/>
      <c r="D123" s="50"/>
      <c r="E123" s="51" t="s">
        <v>154</v>
      </c>
      <c r="F123" s="52">
        <f>F124</f>
        <v>0</v>
      </c>
      <c r="G123" s="25"/>
      <c r="H123" s="199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</row>
    <row r="124" spans="1:251" s="28" customFormat="1" ht="22.5" hidden="1" x14ac:dyDescent="0.2">
      <c r="A124" s="57"/>
      <c r="B124" s="57"/>
      <c r="C124" s="54" t="s">
        <v>32</v>
      </c>
      <c r="D124" s="54"/>
      <c r="E124" s="55" t="s">
        <v>33</v>
      </c>
      <c r="F124" s="56">
        <f>F125</f>
        <v>0</v>
      </c>
      <c r="G124" s="25"/>
      <c r="H124" s="199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</row>
    <row r="125" spans="1:251" s="28" customFormat="1" ht="22.5" hidden="1" x14ac:dyDescent="0.2">
      <c r="A125" s="57"/>
      <c r="B125" s="57"/>
      <c r="C125" s="101"/>
      <c r="D125" s="59" t="s">
        <v>72</v>
      </c>
      <c r="E125" s="60" t="s">
        <v>155</v>
      </c>
      <c r="F125" s="61"/>
      <c r="G125" s="25"/>
      <c r="H125" s="199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</row>
    <row r="126" spans="1:251" s="28" customFormat="1" ht="15.75" x14ac:dyDescent="0.2">
      <c r="A126" s="100"/>
      <c r="B126" s="175" t="s">
        <v>54</v>
      </c>
      <c r="C126" s="176"/>
      <c r="D126" s="176"/>
      <c r="E126" s="177" t="s">
        <v>20</v>
      </c>
      <c r="F126" s="178">
        <f>F130+F146+F127</f>
        <v>79007.66</v>
      </c>
      <c r="G126" s="182">
        <f>G130+G146+G127</f>
        <v>75120.44</v>
      </c>
      <c r="H126" s="193">
        <f>G126/F126</f>
        <v>0.95079945412887812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</row>
    <row r="127" spans="1:251" s="28" customFormat="1" x14ac:dyDescent="0.2">
      <c r="A127" s="57"/>
      <c r="B127" s="53"/>
      <c r="C127" s="54" t="s">
        <v>39</v>
      </c>
      <c r="D127" s="54"/>
      <c r="E127" s="55" t="s">
        <v>40</v>
      </c>
      <c r="F127" s="56">
        <f>SUM(F128:F129)</f>
        <v>3600</v>
      </c>
      <c r="G127" s="56">
        <f>SUM(G128:G129)</f>
        <v>3600</v>
      </c>
      <c r="H127" s="191">
        <f>G127/F127</f>
        <v>1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</row>
    <row r="128" spans="1:251" s="28" customFormat="1" ht="33.75" x14ac:dyDescent="0.2">
      <c r="A128" s="57"/>
      <c r="B128" s="57"/>
      <c r="C128" s="58"/>
      <c r="D128" s="63" t="s">
        <v>92</v>
      </c>
      <c r="E128" s="64" t="s">
        <v>156</v>
      </c>
      <c r="F128" s="65">
        <v>1300</v>
      </c>
      <c r="G128" s="31">
        <v>1300</v>
      </c>
      <c r="H128" s="187">
        <f>G128/F128</f>
        <v>1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</row>
    <row r="129" spans="1:251" s="28" customFormat="1" x14ac:dyDescent="0.2">
      <c r="A129" s="57"/>
      <c r="B129" s="57"/>
      <c r="C129" s="58"/>
      <c r="D129" s="63" t="s">
        <v>72</v>
      </c>
      <c r="E129" s="64" t="s">
        <v>157</v>
      </c>
      <c r="F129" s="65">
        <v>2300</v>
      </c>
      <c r="G129" s="31">
        <v>2300</v>
      </c>
      <c r="H129" s="187">
        <f>G129/F129</f>
        <v>1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</row>
    <row r="130" spans="1:251" s="28" customFormat="1" ht="22.5" x14ac:dyDescent="0.2">
      <c r="A130" s="57"/>
      <c r="B130" s="57"/>
      <c r="C130" s="54" t="s">
        <v>32</v>
      </c>
      <c r="D130" s="54"/>
      <c r="E130" s="55" t="s">
        <v>33</v>
      </c>
      <c r="F130" s="56">
        <f>SUM(F131:F145)</f>
        <v>46640.56</v>
      </c>
      <c r="G130" s="82">
        <f>SUM(G131:G145)</f>
        <v>44654.63</v>
      </c>
      <c r="H130" s="191">
        <f>SUM(H131:H145)</f>
        <v>14.17165501758376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</row>
    <row r="131" spans="1:251" s="28" customFormat="1" ht="45" x14ac:dyDescent="0.2">
      <c r="A131" s="57"/>
      <c r="B131" s="57"/>
      <c r="C131" s="58"/>
      <c r="D131" s="63" t="s">
        <v>115</v>
      </c>
      <c r="E131" s="64" t="s">
        <v>158</v>
      </c>
      <c r="F131" s="65">
        <v>1000</v>
      </c>
      <c r="G131" s="31">
        <v>998.99</v>
      </c>
      <c r="H131" s="187">
        <f>G131/F131</f>
        <v>0.99899000000000004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</row>
    <row r="132" spans="1:251" s="28" customFormat="1" x14ac:dyDescent="0.2">
      <c r="A132" s="57"/>
      <c r="B132" s="57"/>
      <c r="C132" s="58"/>
      <c r="D132" s="63" t="s">
        <v>69</v>
      </c>
      <c r="E132" s="64" t="s">
        <v>160</v>
      </c>
      <c r="F132" s="65">
        <v>2000</v>
      </c>
      <c r="G132" s="31">
        <v>1999.27</v>
      </c>
      <c r="H132" s="187">
        <f t="shared" ref="H132:H145" si="9">G132/F132</f>
        <v>0.99963499999999994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</row>
    <row r="133" spans="1:251" s="28" customFormat="1" ht="33.75" x14ac:dyDescent="0.2">
      <c r="A133" s="57"/>
      <c r="B133" s="57"/>
      <c r="C133" s="58"/>
      <c r="D133" s="63" t="s">
        <v>92</v>
      </c>
      <c r="E133" s="60" t="s">
        <v>161</v>
      </c>
      <c r="F133" s="65">
        <v>2000</v>
      </c>
      <c r="G133" s="31">
        <v>1997.71</v>
      </c>
      <c r="H133" s="187">
        <f t="shared" si="9"/>
        <v>0.99885500000000005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</row>
    <row r="134" spans="1:251" s="28" customFormat="1" ht="78.75" x14ac:dyDescent="0.2">
      <c r="A134" s="57"/>
      <c r="B134" s="57"/>
      <c r="C134" s="58"/>
      <c r="D134" s="63" t="s">
        <v>89</v>
      </c>
      <c r="E134" s="64" t="s">
        <v>162</v>
      </c>
      <c r="F134" s="65">
        <v>7500</v>
      </c>
      <c r="G134" s="31">
        <v>7451.99</v>
      </c>
      <c r="H134" s="187">
        <f t="shared" si="9"/>
        <v>0.99359866666666663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</row>
    <row r="135" spans="1:251" s="28" customFormat="1" ht="45" x14ac:dyDescent="0.2">
      <c r="A135" s="57"/>
      <c r="B135" s="57"/>
      <c r="C135" s="58"/>
      <c r="D135" s="63" t="s">
        <v>77</v>
      </c>
      <c r="E135" s="64" t="s">
        <v>163</v>
      </c>
      <c r="F135" s="65">
        <v>2800</v>
      </c>
      <c r="G135" s="31">
        <v>2563.59</v>
      </c>
      <c r="H135" s="187">
        <f t="shared" si="9"/>
        <v>0.91556785714285716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</row>
    <row r="136" spans="1:251" s="28" customFormat="1" x14ac:dyDescent="0.2">
      <c r="A136" s="57"/>
      <c r="B136" s="57"/>
      <c r="C136" s="58"/>
      <c r="D136" s="59" t="s">
        <v>79</v>
      </c>
      <c r="E136" s="60" t="s">
        <v>164</v>
      </c>
      <c r="F136" s="61">
        <v>2000</v>
      </c>
      <c r="G136" s="31">
        <v>620.54</v>
      </c>
      <c r="H136" s="187">
        <f t="shared" si="9"/>
        <v>0.31026999999999999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</row>
    <row r="137" spans="1:251" s="28" customFormat="1" x14ac:dyDescent="0.2">
      <c r="A137" s="57"/>
      <c r="B137" s="57"/>
      <c r="C137" s="58"/>
      <c r="D137" s="63" t="s">
        <v>81</v>
      </c>
      <c r="E137" s="64" t="s">
        <v>165</v>
      </c>
      <c r="F137" s="65">
        <v>1319.89</v>
      </c>
      <c r="G137" s="31">
        <v>1319.8</v>
      </c>
      <c r="H137" s="187">
        <f t="shared" si="9"/>
        <v>0.99993181249952634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</row>
    <row r="138" spans="1:251" s="28" customFormat="1" ht="56.25" x14ac:dyDescent="0.2">
      <c r="A138" s="57"/>
      <c r="B138" s="57"/>
      <c r="C138" s="58"/>
      <c r="D138" s="63" t="s">
        <v>70</v>
      </c>
      <c r="E138" s="64" t="s">
        <v>166</v>
      </c>
      <c r="F138" s="65">
        <v>1500</v>
      </c>
      <c r="G138" s="31">
        <v>1500</v>
      </c>
      <c r="H138" s="187">
        <f t="shared" si="9"/>
        <v>1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</row>
    <row r="139" spans="1:251" s="28" customFormat="1" ht="22.5" x14ac:dyDescent="0.2">
      <c r="A139" s="57"/>
      <c r="B139" s="57"/>
      <c r="C139" s="58"/>
      <c r="D139" s="63" t="s">
        <v>100</v>
      </c>
      <c r="E139" s="64" t="s">
        <v>167</v>
      </c>
      <c r="F139" s="65">
        <v>2300</v>
      </c>
      <c r="G139" s="31">
        <v>2298.85</v>
      </c>
      <c r="H139" s="187">
        <f t="shared" si="9"/>
        <v>0.99949999999999994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</row>
    <row r="140" spans="1:251" s="28" customFormat="1" x14ac:dyDescent="0.2">
      <c r="A140" s="57"/>
      <c r="B140" s="57"/>
      <c r="C140" s="58"/>
      <c r="D140" s="59" t="s">
        <v>72</v>
      </c>
      <c r="E140" s="60" t="s">
        <v>157</v>
      </c>
      <c r="F140" s="61">
        <v>1700</v>
      </c>
      <c r="G140" s="31">
        <v>1694.21</v>
      </c>
      <c r="H140" s="187">
        <f t="shared" si="9"/>
        <v>0.99659411764705885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</row>
    <row r="141" spans="1:251" s="28" customFormat="1" ht="90" x14ac:dyDescent="0.2">
      <c r="A141" s="57"/>
      <c r="B141" s="57"/>
      <c r="C141" s="58"/>
      <c r="D141" s="59" t="s">
        <v>83</v>
      </c>
      <c r="E141" s="60" t="s">
        <v>168</v>
      </c>
      <c r="F141" s="61">
        <v>11980.82</v>
      </c>
      <c r="G141" s="31">
        <v>11717.2</v>
      </c>
      <c r="H141" s="187">
        <f t="shared" si="9"/>
        <v>0.97799649773554742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</row>
    <row r="142" spans="1:251" s="28" customFormat="1" ht="22.5" x14ac:dyDescent="0.2">
      <c r="A142" s="57"/>
      <c r="B142" s="57"/>
      <c r="C142" s="58"/>
      <c r="D142" s="59" t="s">
        <v>97</v>
      </c>
      <c r="E142" s="60" t="s">
        <v>169</v>
      </c>
      <c r="F142" s="61">
        <v>2331.66</v>
      </c>
      <c r="G142" s="31">
        <v>2291.91</v>
      </c>
      <c r="H142" s="187">
        <f t="shared" si="9"/>
        <v>0.98295205990581813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</row>
    <row r="143" spans="1:251" s="28" customFormat="1" ht="22.5" x14ac:dyDescent="0.2">
      <c r="A143" s="57"/>
      <c r="B143" s="57"/>
      <c r="C143" s="58"/>
      <c r="D143" s="59" t="s">
        <v>104</v>
      </c>
      <c r="E143" s="60" t="s">
        <v>170</v>
      </c>
      <c r="F143" s="61">
        <v>3000</v>
      </c>
      <c r="G143" s="31">
        <v>2998.89</v>
      </c>
      <c r="H143" s="187">
        <f t="shared" si="9"/>
        <v>0.99962999999999991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</row>
    <row r="144" spans="1:251" s="28" customFormat="1" ht="33.75" x14ac:dyDescent="0.2">
      <c r="A144" s="57"/>
      <c r="B144" s="57"/>
      <c r="C144" s="58"/>
      <c r="D144" s="59" t="s">
        <v>85</v>
      </c>
      <c r="E144" s="60" t="s">
        <v>171</v>
      </c>
      <c r="F144" s="61">
        <v>3500</v>
      </c>
      <c r="G144" s="31">
        <v>3493.51</v>
      </c>
      <c r="H144" s="187">
        <f t="shared" si="9"/>
        <v>0.9981457142857143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</row>
    <row r="145" spans="1:251" s="28" customFormat="1" ht="56.25" x14ac:dyDescent="0.2">
      <c r="A145" s="57"/>
      <c r="B145" s="57"/>
      <c r="C145" s="58"/>
      <c r="D145" s="59" t="s">
        <v>123</v>
      </c>
      <c r="E145" s="60" t="s">
        <v>172</v>
      </c>
      <c r="F145" s="61">
        <v>1708.19</v>
      </c>
      <c r="G145" s="31">
        <v>1708.17</v>
      </c>
      <c r="H145" s="187">
        <f t="shared" si="9"/>
        <v>0.99998829170057191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</row>
    <row r="146" spans="1:251" s="28" customFormat="1" x14ac:dyDescent="0.2">
      <c r="A146" s="57"/>
      <c r="B146" s="57"/>
      <c r="C146" s="54" t="s">
        <v>34</v>
      </c>
      <c r="D146" s="54"/>
      <c r="E146" s="55" t="s">
        <v>35</v>
      </c>
      <c r="F146" s="56">
        <f>SUM(F147:F157)</f>
        <v>28767.1</v>
      </c>
      <c r="G146" s="82">
        <f>SUM(G147:G157)</f>
        <v>26865.81</v>
      </c>
      <c r="H146" s="191">
        <f>G146/F146</f>
        <v>0.93390748459177331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</row>
    <row r="147" spans="1:251" s="28" customFormat="1" ht="22.5" x14ac:dyDescent="0.2">
      <c r="A147" s="57"/>
      <c r="B147" s="57"/>
      <c r="C147" s="58"/>
      <c r="D147" s="63" t="s">
        <v>115</v>
      </c>
      <c r="E147" s="64" t="s">
        <v>173</v>
      </c>
      <c r="F147" s="65">
        <v>4000</v>
      </c>
      <c r="G147" s="31">
        <v>4000</v>
      </c>
      <c r="H147" s="187">
        <f>G147/F147</f>
        <v>1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</row>
    <row r="148" spans="1:251" s="28" customFormat="1" ht="22.5" x14ac:dyDescent="0.2">
      <c r="A148" s="57"/>
      <c r="B148" s="57"/>
      <c r="C148" s="58"/>
      <c r="D148" s="63" t="s">
        <v>92</v>
      </c>
      <c r="E148" s="64" t="s">
        <v>159</v>
      </c>
      <c r="F148" s="65">
        <v>2400.0100000000002</v>
      </c>
      <c r="G148" s="31">
        <v>2400.0100000000002</v>
      </c>
      <c r="H148" s="187">
        <f t="shared" ref="H148:H157" si="10">G148/F148</f>
        <v>1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</row>
    <row r="149" spans="1:251" s="28" customFormat="1" ht="22.5" x14ac:dyDescent="0.2">
      <c r="A149" s="57"/>
      <c r="B149" s="57"/>
      <c r="C149" s="58"/>
      <c r="D149" s="63" t="s">
        <v>89</v>
      </c>
      <c r="E149" s="64" t="s">
        <v>174</v>
      </c>
      <c r="F149" s="65">
        <v>2967.09</v>
      </c>
      <c r="G149" s="31">
        <v>2967</v>
      </c>
      <c r="H149" s="187">
        <f t="shared" si="10"/>
        <v>0.99996966724972947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</row>
    <row r="150" spans="1:251" s="28" customFormat="1" ht="45" x14ac:dyDescent="0.2">
      <c r="A150" s="57"/>
      <c r="B150" s="57"/>
      <c r="C150" s="58"/>
      <c r="D150" s="63" t="s">
        <v>77</v>
      </c>
      <c r="E150" s="64" t="s">
        <v>175</v>
      </c>
      <c r="F150" s="65">
        <v>1200</v>
      </c>
      <c r="G150" s="31">
        <v>1000</v>
      </c>
      <c r="H150" s="187">
        <f t="shared" si="10"/>
        <v>0.83333333333333337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</row>
    <row r="151" spans="1:251" s="28" customFormat="1" x14ac:dyDescent="0.2">
      <c r="A151" s="57"/>
      <c r="B151" s="57"/>
      <c r="C151" s="58"/>
      <c r="D151" s="59" t="s">
        <v>79</v>
      </c>
      <c r="E151" s="60" t="s">
        <v>164</v>
      </c>
      <c r="F151" s="61">
        <v>4000</v>
      </c>
      <c r="G151" s="31">
        <v>2316</v>
      </c>
      <c r="H151" s="187">
        <f t="shared" si="10"/>
        <v>0.57899999999999996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</row>
    <row r="152" spans="1:251" s="28" customFormat="1" ht="22.5" x14ac:dyDescent="0.2">
      <c r="A152" s="57"/>
      <c r="B152" s="57"/>
      <c r="C152" s="58"/>
      <c r="D152" s="63" t="s">
        <v>70</v>
      </c>
      <c r="E152" s="64" t="s">
        <v>177</v>
      </c>
      <c r="F152" s="65">
        <v>2500</v>
      </c>
      <c r="G152" s="31">
        <v>2500</v>
      </c>
      <c r="H152" s="187">
        <f t="shared" si="10"/>
        <v>1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</row>
    <row r="153" spans="1:251" s="28" customFormat="1" ht="22.5" x14ac:dyDescent="0.2">
      <c r="A153" s="57"/>
      <c r="B153" s="57"/>
      <c r="C153" s="58"/>
      <c r="D153" s="63" t="s">
        <v>100</v>
      </c>
      <c r="E153" s="64" t="s">
        <v>167</v>
      </c>
      <c r="F153" s="65">
        <v>700</v>
      </c>
      <c r="G153" s="31">
        <v>700</v>
      </c>
      <c r="H153" s="187">
        <f t="shared" si="10"/>
        <v>1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</row>
    <row r="154" spans="1:251" s="28" customFormat="1" ht="22.5" x14ac:dyDescent="0.2">
      <c r="A154" s="57"/>
      <c r="B154" s="57"/>
      <c r="C154" s="58"/>
      <c r="D154" s="63" t="s">
        <v>97</v>
      </c>
      <c r="E154" s="64" t="s">
        <v>173</v>
      </c>
      <c r="F154" s="65">
        <v>3000</v>
      </c>
      <c r="G154" s="31">
        <v>3000</v>
      </c>
      <c r="H154" s="187">
        <f t="shared" si="10"/>
        <v>1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</row>
    <row r="155" spans="1:251" s="28" customFormat="1" ht="22.5" x14ac:dyDescent="0.2">
      <c r="A155" s="57"/>
      <c r="B155" s="57"/>
      <c r="C155" s="58"/>
      <c r="D155" s="63" t="s">
        <v>104</v>
      </c>
      <c r="E155" s="60" t="s">
        <v>170</v>
      </c>
      <c r="F155" s="65">
        <v>2500</v>
      </c>
      <c r="G155" s="31">
        <v>2500</v>
      </c>
      <c r="H155" s="187">
        <f t="shared" si="10"/>
        <v>1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</row>
    <row r="156" spans="1:251" s="28" customFormat="1" ht="33.75" x14ac:dyDescent="0.2">
      <c r="A156" s="57"/>
      <c r="B156" s="57"/>
      <c r="C156" s="58"/>
      <c r="D156" s="59" t="s">
        <v>85</v>
      </c>
      <c r="E156" s="60" t="s">
        <v>178</v>
      </c>
      <c r="F156" s="61">
        <v>2000</v>
      </c>
      <c r="G156" s="31">
        <v>1982.8</v>
      </c>
      <c r="H156" s="187">
        <f t="shared" si="10"/>
        <v>0.99139999999999995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</row>
    <row r="157" spans="1:251" s="28" customFormat="1" ht="56.25" x14ac:dyDescent="0.2">
      <c r="A157" s="57"/>
      <c r="B157" s="57"/>
      <c r="C157" s="58"/>
      <c r="D157" s="59" t="s">
        <v>123</v>
      </c>
      <c r="E157" s="60" t="s">
        <v>172</v>
      </c>
      <c r="F157" s="61">
        <v>3500</v>
      </c>
      <c r="G157" s="31">
        <v>3500</v>
      </c>
      <c r="H157" s="187">
        <f t="shared" si="10"/>
        <v>1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</row>
    <row r="158" spans="1:251" s="28" customFormat="1" x14ac:dyDescent="0.2">
      <c r="A158" s="44" t="s">
        <v>15</v>
      </c>
      <c r="B158" s="44"/>
      <c r="C158" s="44"/>
      <c r="D158" s="44"/>
      <c r="E158" s="71" t="s">
        <v>28</v>
      </c>
      <c r="F158" s="72">
        <f>F159+F177</f>
        <v>49717.46</v>
      </c>
      <c r="G158" s="102">
        <f>G159+G177</f>
        <v>48234.41</v>
      </c>
      <c r="H158" s="192">
        <f>G158/F158</f>
        <v>0.97017043911736445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</row>
    <row r="159" spans="1:251" s="28" customFormat="1" ht="15.75" x14ac:dyDescent="0.2">
      <c r="A159" s="48"/>
      <c r="B159" s="175" t="s">
        <v>16</v>
      </c>
      <c r="C159" s="176"/>
      <c r="D159" s="176"/>
      <c r="E159" s="177" t="s">
        <v>29</v>
      </c>
      <c r="F159" s="178">
        <f>F160+F162+F172+F175</f>
        <v>42717.46</v>
      </c>
      <c r="G159" s="182">
        <f>G160+G162+G172+G175</f>
        <v>41234.93</v>
      </c>
      <c r="H159" s="193">
        <f>G159/F159</f>
        <v>0.96529451891568463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</row>
    <row r="160" spans="1:251" s="28" customFormat="1" ht="15" x14ac:dyDescent="0.2">
      <c r="A160" s="48"/>
      <c r="B160" s="73"/>
      <c r="C160" s="103" t="s">
        <v>39</v>
      </c>
      <c r="D160" s="103"/>
      <c r="E160" s="104" t="s">
        <v>40</v>
      </c>
      <c r="F160" s="74">
        <f>F161</f>
        <v>3000</v>
      </c>
      <c r="G160" s="74">
        <f>G161</f>
        <v>3000</v>
      </c>
      <c r="H160" s="194">
        <f>H161</f>
        <v>1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</row>
    <row r="161" spans="1:251" s="28" customFormat="1" ht="15.75" x14ac:dyDescent="0.2">
      <c r="A161" s="48"/>
      <c r="B161" s="73"/>
      <c r="C161" s="105"/>
      <c r="D161" s="75" t="s">
        <v>83</v>
      </c>
      <c r="E161" s="106" t="s">
        <v>179</v>
      </c>
      <c r="F161" s="77">
        <v>3000</v>
      </c>
      <c r="G161" s="31">
        <v>3000</v>
      </c>
      <c r="H161" s="187">
        <f>G161/F161</f>
        <v>1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</row>
    <row r="162" spans="1:251" s="28" customFormat="1" ht="22.5" x14ac:dyDescent="0.2">
      <c r="A162" s="53"/>
      <c r="B162" s="53"/>
      <c r="C162" s="54" t="s">
        <v>32</v>
      </c>
      <c r="D162" s="54"/>
      <c r="E162" s="55" t="s">
        <v>33</v>
      </c>
      <c r="F162" s="56">
        <f>SUM(F163:F171)</f>
        <v>21517.46</v>
      </c>
      <c r="G162" s="82">
        <f>SUM(G163:G171)</f>
        <v>20036.37</v>
      </c>
      <c r="H162" s="191">
        <f>SUM(H163:H171)</f>
        <v>8.3769436770711305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</row>
    <row r="163" spans="1:251" s="28" customFormat="1" x14ac:dyDescent="0.2">
      <c r="A163" s="57"/>
      <c r="B163" s="57"/>
      <c r="C163" s="58"/>
      <c r="D163" s="59" t="s">
        <v>87</v>
      </c>
      <c r="E163" s="60" t="s">
        <v>180</v>
      </c>
      <c r="F163" s="61">
        <v>1500</v>
      </c>
      <c r="G163" s="31">
        <v>1168.4000000000001</v>
      </c>
      <c r="H163" s="187">
        <f>G163/F163</f>
        <v>0.77893333333333337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</row>
    <row r="164" spans="1:251" s="28" customFormat="1" ht="22.5" x14ac:dyDescent="0.2">
      <c r="A164" s="57"/>
      <c r="B164" s="57"/>
      <c r="C164" s="58"/>
      <c r="D164" s="63" t="s">
        <v>92</v>
      </c>
      <c r="E164" s="64" t="s">
        <v>182</v>
      </c>
      <c r="F164" s="65">
        <v>3000</v>
      </c>
      <c r="G164" s="31">
        <v>2999.93</v>
      </c>
      <c r="H164" s="187">
        <f t="shared" ref="H164:H171" si="11">G164/F164</f>
        <v>0.99997666666666662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</row>
    <row r="165" spans="1:251" s="28" customFormat="1" x14ac:dyDescent="0.2">
      <c r="A165" s="57"/>
      <c r="B165" s="57"/>
      <c r="C165" s="58"/>
      <c r="D165" s="63" t="s">
        <v>89</v>
      </c>
      <c r="E165" s="64" t="s">
        <v>180</v>
      </c>
      <c r="F165" s="65">
        <v>500</v>
      </c>
      <c r="G165" s="31">
        <v>494.23</v>
      </c>
      <c r="H165" s="187">
        <f t="shared" si="11"/>
        <v>0.98846000000000001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</row>
    <row r="166" spans="1:251" s="28" customFormat="1" x14ac:dyDescent="0.2">
      <c r="A166" s="57"/>
      <c r="B166" s="57"/>
      <c r="C166" s="58"/>
      <c r="D166" s="63" t="s">
        <v>77</v>
      </c>
      <c r="E166" s="64" t="s">
        <v>183</v>
      </c>
      <c r="F166" s="65">
        <v>1507.46</v>
      </c>
      <c r="G166" s="31">
        <v>1492.45</v>
      </c>
      <c r="H166" s="187">
        <f t="shared" si="11"/>
        <v>0.99004285354171917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</row>
    <row r="167" spans="1:251" s="28" customFormat="1" x14ac:dyDescent="0.2">
      <c r="A167" s="57"/>
      <c r="B167" s="57"/>
      <c r="C167" s="58"/>
      <c r="D167" s="59" t="s">
        <v>79</v>
      </c>
      <c r="E167" s="60" t="s">
        <v>184</v>
      </c>
      <c r="F167" s="61">
        <v>5000</v>
      </c>
      <c r="G167" s="31">
        <v>4928.26</v>
      </c>
      <c r="H167" s="187">
        <f t="shared" si="11"/>
        <v>0.98565200000000008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</row>
    <row r="168" spans="1:251" s="28" customFormat="1" x14ac:dyDescent="0.2">
      <c r="A168" s="57"/>
      <c r="B168" s="57"/>
      <c r="C168" s="58"/>
      <c r="D168" s="59" t="s">
        <v>100</v>
      </c>
      <c r="E168" s="60" t="s">
        <v>186</v>
      </c>
      <c r="F168" s="61">
        <v>500</v>
      </c>
      <c r="G168" s="31">
        <v>497.93</v>
      </c>
      <c r="H168" s="187">
        <f t="shared" si="11"/>
        <v>0.99585999999999997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</row>
    <row r="169" spans="1:251" s="28" customFormat="1" ht="45" x14ac:dyDescent="0.2">
      <c r="A169" s="57"/>
      <c r="B169" s="57"/>
      <c r="C169" s="58"/>
      <c r="D169" s="59" t="s">
        <v>83</v>
      </c>
      <c r="E169" s="60" t="s">
        <v>188</v>
      </c>
      <c r="F169" s="61">
        <v>6000</v>
      </c>
      <c r="G169" s="31">
        <v>5964.58</v>
      </c>
      <c r="H169" s="187">
        <f t="shared" si="11"/>
        <v>0.99409666666666663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</row>
    <row r="170" spans="1:251" s="28" customFormat="1" ht="56.25" x14ac:dyDescent="0.2">
      <c r="A170" s="57"/>
      <c r="B170" s="57"/>
      <c r="C170" s="58"/>
      <c r="D170" s="59" t="s">
        <v>97</v>
      </c>
      <c r="E170" s="60" t="s">
        <v>189</v>
      </c>
      <c r="F170" s="61">
        <v>3000</v>
      </c>
      <c r="G170" s="31">
        <v>1990.59</v>
      </c>
      <c r="H170" s="187">
        <f t="shared" si="11"/>
        <v>0.66352999999999995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</row>
    <row r="171" spans="1:251" s="28" customFormat="1" x14ac:dyDescent="0.2">
      <c r="A171" s="57"/>
      <c r="B171" s="57"/>
      <c r="C171" s="58"/>
      <c r="D171" s="59" t="s">
        <v>85</v>
      </c>
      <c r="E171" s="107" t="s">
        <v>190</v>
      </c>
      <c r="F171" s="61">
        <v>510</v>
      </c>
      <c r="G171" s="31">
        <v>500</v>
      </c>
      <c r="H171" s="187">
        <f t="shared" si="11"/>
        <v>0.98039215686274506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</row>
    <row r="172" spans="1:251" s="28" customFormat="1" x14ac:dyDescent="0.2">
      <c r="A172" s="57"/>
      <c r="B172" s="57"/>
      <c r="C172" s="54" t="s">
        <v>34</v>
      </c>
      <c r="D172" s="54"/>
      <c r="E172" s="55" t="s">
        <v>35</v>
      </c>
      <c r="F172" s="56">
        <f>SUM(F173:F174)</f>
        <v>8200</v>
      </c>
      <c r="G172" s="56">
        <f>SUM(G173:G174)</f>
        <v>8198.7000000000007</v>
      </c>
      <c r="H172" s="191">
        <f>SUM(H173:H174)</f>
        <v>1.9998142857142858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</row>
    <row r="173" spans="1:251" s="28" customFormat="1" ht="22.5" x14ac:dyDescent="0.2">
      <c r="A173" s="57"/>
      <c r="B173" s="57"/>
      <c r="C173" s="58"/>
      <c r="D173" s="63" t="s">
        <v>92</v>
      </c>
      <c r="E173" s="64" t="s">
        <v>182</v>
      </c>
      <c r="F173" s="65">
        <v>1200</v>
      </c>
      <c r="G173" s="31">
        <v>1200</v>
      </c>
      <c r="H173" s="187">
        <f>G173/F173</f>
        <v>1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</row>
    <row r="174" spans="1:251" s="28" customFormat="1" x14ac:dyDescent="0.2">
      <c r="A174" s="57"/>
      <c r="B174" s="57"/>
      <c r="C174" s="110"/>
      <c r="D174" s="59" t="s">
        <v>97</v>
      </c>
      <c r="E174" s="60" t="s">
        <v>192</v>
      </c>
      <c r="F174" s="61">
        <v>7000</v>
      </c>
      <c r="G174" s="31">
        <v>6998.7</v>
      </c>
      <c r="H174" s="187">
        <f>G174/F174</f>
        <v>0.99981428571428566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</row>
    <row r="175" spans="1:251" s="28" customFormat="1" x14ac:dyDescent="0.2">
      <c r="A175" s="57"/>
      <c r="B175" s="57"/>
      <c r="C175" s="54" t="s">
        <v>4</v>
      </c>
      <c r="D175" s="54"/>
      <c r="E175" s="55" t="s">
        <v>193</v>
      </c>
      <c r="F175" s="56">
        <f>F176</f>
        <v>10000</v>
      </c>
      <c r="G175" s="56">
        <f>G176</f>
        <v>9999.86</v>
      </c>
      <c r="H175" s="191">
        <f>H176</f>
        <v>0.99998600000000004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</row>
    <row r="176" spans="1:251" s="28" customFormat="1" x14ac:dyDescent="0.2">
      <c r="A176" s="57"/>
      <c r="B176" s="57"/>
      <c r="C176" s="58"/>
      <c r="D176" s="59" t="s">
        <v>69</v>
      </c>
      <c r="E176" s="60" t="s">
        <v>194</v>
      </c>
      <c r="F176" s="61">
        <v>10000</v>
      </c>
      <c r="G176" s="31">
        <v>9999.86</v>
      </c>
      <c r="H176" s="187">
        <f>G176/F176</f>
        <v>0.99998600000000004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</row>
    <row r="177" spans="1:251" s="28" customFormat="1" ht="15.75" x14ac:dyDescent="0.2">
      <c r="A177" s="48"/>
      <c r="B177" s="175" t="s">
        <v>30</v>
      </c>
      <c r="C177" s="176"/>
      <c r="D177" s="176"/>
      <c r="E177" s="177" t="s">
        <v>20</v>
      </c>
      <c r="F177" s="178">
        <f>F178+F183</f>
        <v>7000</v>
      </c>
      <c r="G177" s="178">
        <f>G178+G183</f>
        <v>6999.48</v>
      </c>
      <c r="H177" s="193">
        <f>H178+H183</f>
        <v>0.9999257142857142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</row>
    <row r="178" spans="1:251" s="28" customFormat="1" ht="22.5" x14ac:dyDescent="0.2">
      <c r="A178" s="53"/>
      <c r="B178" s="53"/>
      <c r="C178" s="54" t="s">
        <v>32</v>
      </c>
      <c r="D178" s="54"/>
      <c r="E178" s="55" t="s">
        <v>33</v>
      </c>
      <c r="F178" s="56">
        <f>F179+F181+F182</f>
        <v>7000</v>
      </c>
      <c r="G178" s="56">
        <f>G179+G181+G182</f>
        <v>6999.48</v>
      </c>
      <c r="H178" s="191">
        <f>H179+H181+H182</f>
        <v>0.9999257142857142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</row>
    <row r="179" spans="1:251" s="28" customFormat="1" ht="22.5" x14ac:dyDescent="0.2">
      <c r="A179" s="108"/>
      <c r="B179" s="108"/>
      <c r="C179" s="109"/>
      <c r="D179" s="59" t="s">
        <v>72</v>
      </c>
      <c r="E179" s="60" t="s">
        <v>187</v>
      </c>
      <c r="F179" s="61">
        <v>7000</v>
      </c>
      <c r="G179" s="31">
        <v>6999.48</v>
      </c>
      <c r="H179" s="187">
        <f>G179/F179</f>
        <v>0.9999257142857142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</row>
    <row r="180" spans="1:251" s="28" customFormat="1" ht="17.100000000000001" hidden="1" customHeight="1" x14ac:dyDescent="0.2">
      <c r="A180" s="57"/>
      <c r="B180" s="57"/>
      <c r="C180" s="58"/>
      <c r="D180" s="63" t="s">
        <v>69</v>
      </c>
      <c r="E180" s="64" t="s">
        <v>181</v>
      </c>
      <c r="F180" s="65"/>
      <c r="G180" s="25"/>
      <c r="H180" s="199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</row>
    <row r="181" spans="1:251" s="28" customFormat="1" ht="17.100000000000001" hidden="1" customHeight="1" x14ac:dyDescent="0.2">
      <c r="A181" s="57"/>
      <c r="B181" s="57"/>
      <c r="C181" s="58"/>
      <c r="D181" s="63"/>
      <c r="E181" s="64"/>
      <c r="F181" s="65"/>
      <c r="G181" s="25"/>
      <c r="H181" s="199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</row>
    <row r="182" spans="1:251" s="28" customFormat="1" hidden="1" x14ac:dyDescent="0.2">
      <c r="A182" s="57"/>
      <c r="B182" s="57"/>
      <c r="C182" s="58"/>
      <c r="D182" s="63" t="s">
        <v>89</v>
      </c>
      <c r="E182" s="64" t="s">
        <v>180</v>
      </c>
      <c r="F182" s="65"/>
      <c r="G182" s="25"/>
      <c r="H182" s="199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</row>
    <row r="183" spans="1:251" s="28" customFormat="1" ht="17.100000000000001" hidden="1" customHeight="1" x14ac:dyDescent="0.2">
      <c r="A183" s="57"/>
      <c r="B183" s="57"/>
      <c r="C183" s="54" t="s">
        <v>34</v>
      </c>
      <c r="D183" s="54"/>
      <c r="E183" s="55" t="s">
        <v>35</v>
      </c>
      <c r="F183" s="56">
        <f>F184+F185</f>
        <v>0</v>
      </c>
      <c r="G183" s="25"/>
      <c r="H183" s="199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</row>
    <row r="184" spans="1:251" s="28" customFormat="1" ht="17.100000000000001" hidden="1" customHeight="1" x14ac:dyDescent="0.2">
      <c r="A184" s="57"/>
      <c r="B184" s="57"/>
      <c r="C184" s="58"/>
      <c r="D184" s="59" t="s">
        <v>92</v>
      </c>
      <c r="E184" s="60" t="s">
        <v>191</v>
      </c>
      <c r="F184" s="61"/>
      <c r="G184" s="25"/>
      <c r="H184" s="199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</row>
    <row r="185" spans="1:251" s="28" customFormat="1" ht="23.25" hidden="1" customHeight="1" x14ac:dyDescent="0.2">
      <c r="A185" s="108"/>
      <c r="B185" s="108"/>
      <c r="C185" s="109"/>
      <c r="D185" s="59" t="s">
        <v>70</v>
      </c>
      <c r="E185" s="60" t="s">
        <v>185</v>
      </c>
      <c r="F185" s="61"/>
      <c r="G185" s="25"/>
      <c r="H185" s="199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</row>
    <row r="186" spans="1:251" ht="23.25" customHeight="1" x14ac:dyDescent="0.2">
      <c r="A186" s="220"/>
      <c r="B186" s="221"/>
      <c r="C186" s="222"/>
      <c r="D186" s="111"/>
      <c r="E186" s="112" t="s">
        <v>31</v>
      </c>
      <c r="F186" s="113">
        <f>F158+F84+F60+F52+F43+F38+F15+F8</f>
        <v>410655.10999999993</v>
      </c>
      <c r="G186" s="183">
        <f>G158+G84+G60+G52+G43+G38+G15+G8</f>
        <v>400359.08</v>
      </c>
      <c r="H186" s="200">
        <f>G186/F186</f>
        <v>0.97492779281378017</v>
      </c>
    </row>
    <row r="187" spans="1:251" ht="23.25" customHeight="1" x14ac:dyDescent="0.2">
      <c r="A187" s="114"/>
      <c r="B187" s="114"/>
      <c r="C187" s="114"/>
      <c r="D187" s="115"/>
      <c r="E187" s="116" t="s">
        <v>195</v>
      </c>
      <c r="F187" s="117"/>
    </row>
    <row r="188" spans="1:251" ht="23.25" customHeight="1" x14ac:dyDescent="0.2">
      <c r="A188" s="114"/>
      <c r="B188" s="114"/>
      <c r="C188" s="118"/>
      <c r="D188" s="118"/>
      <c r="E188" s="119" t="s">
        <v>196</v>
      </c>
      <c r="F188" s="120">
        <f>F186-F189</f>
        <v>382655.10999999993</v>
      </c>
      <c r="G188" s="120">
        <f>G186-G189</f>
        <v>372367.72000000003</v>
      </c>
      <c r="H188" s="201">
        <f>G188/F188</f>
        <v>0.97311576474178041</v>
      </c>
    </row>
    <row r="189" spans="1:251" ht="23.25" customHeight="1" x14ac:dyDescent="0.2">
      <c r="A189" s="114"/>
      <c r="B189" s="114"/>
      <c r="C189" s="118"/>
      <c r="D189" s="118"/>
      <c r="E189" s="119" t="s">
        <v>197</v>
      </c>
      <c r="F189" s="121">
        <f>F51+F176+F13</f>
        <v>28000</v>
      </c>
      <c r="G189" s="121">
        <f>G51+G176+G13</f>
        <v>27991.360000000001</v>
      </c>
      <c r="H189" s="201">
        <f>G189/F189</f>
        <v>0.99969142857142856</v>
      </c>
    </row>
    <row r="190" spans="1:251" x14ac:dyDescent="0.2">
      <c r="A190" s="4"/>
      <c r="B190" s="4"/>
      <c r="C190" s="4"/>
      <c r="D190" s="4"/>
      <c r="E190" s="4"/>
      <c r="F190" s="122"/>
    </row>
    <row r="191" spans="1:251" x14ac:dyDescent="0.2">
      <c r="A191" s="4"/>
      <c r="B191" s="4"/>
      <c r="C191" s="4"/>
      <c r="D191" s="4"/>
      <c r="E191" s="4"/>
      <c r="F191" s="4"/>
    </row>
    <row r="192" spans="1:251" x14ac:dyDescent="0.2">
      <c r="A192" s="4"/>
      <c r="B192" s="4"/>
      <c r="C192" s="4"/>
      <c r="D192" s="4"/>
      <c r="E192" s="4"/>
      <c r="F192" s="4"/>
    </row>
    <row r="193" spans="1:251" x14ac:dyDescent="0.2">
      <c r="A193" s="4"/>
      <c r="B193" s="4"/>
      <c r="C193" s="4"/>
      <c r="D193" s="4"/>
      <c r="E193" s="4"/>
      <c r="F193" s="4"/>
    </row>
    <row r="194" spans="1:251" x14ac:dyDescent="0.2">
      <c r="D194" s="4"/>
      <c r="E194" s="4"/>
    </row>
    <row r="195" spans="1:251" x14ac:dyDescent="0.2">
      <c r="D195" s="4"/>
      <c r="E195" s="4"/>
    </row>
    <row r="196" spans="1:251" s="7" customFormat="1" ht="11.25" x14ac:dyDescent="0.2">
      <c r="A196" s="1"/>
      <c r="B196" s="1"/>
      <c r="C196" s="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</row>
    <row r="197" spans="1:251" s="7" customFormat="1" ht="11.25" x14ac:dyDescent="0.2">
      <c r="A197" s="1"/>
      <c r="B197" s="1"/>
      <c r="C197" s="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</row>
    <row r="198" spans="1:251" s="7" customFormat="1" ht="11.25" x14ac:dyDescent="0.2">
      <c r="A198" s="1"/>
      <c r="B198" s="1"/>
      <c r="C198" s="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</row>
    <row r="199" spans="1:251" s="7" customFormat="1" ht="11.25" x14ac:dyDescent="0.2">
      <c r="A199" s="1"/>
      <c r="B199" s="1"/>
      <c r="C199" s="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</row>
    <row r="200" spans="1:251" s="7" customFormat="1" ht="11.25" x14ac:dyDescent="0.2">
      <c r="A200" s="1"/>
      <c r="B200" s="1"/>
      <c r="C200" s="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</row>
    <row r="201" spans="1:251" s="7" customFormat="1" ht="11.25" x14ac:dyDescent="0.2">
      <c r="A201" s="1"/>
      <c r="B201" s="1"/>
      <c r="C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</row>
    <row r="202" spans="1:251" s="7" customFormat="1" ht="11.25" x14ac:dyDescent="0.2">
      <c r="A202" s="1"/>
      <c r="B202" s="1"/>
      <c r="C202" s="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</row>
    <row r="203" spans="1:251" s="7" customFormat="1" ht="11.25" x14ac:dyDescent="0.2">
      <c r="A203" s="1"/>
      <c r="B203" s="1"/>
      <c r="C203" s="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</row>
    <row r="204" spans="1:251" s="7" customFormat="1" ht="11.25" x14ac:dyDescent="0.2">
      <c r="A204" s="1"/>
      <c r="B204" s="1"/>
      <c r="C204" s="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</row>
    <row r="205" spans="1:251" s="7" customFormat="1" ht="11.25" x14ac:dyDescent="0.2">
      <c r="A205" s="1"/>
      <c r="B205" s="1"/>
      <c r="C205" s="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</row>
    <row r="206" spans="1:251" s="7" customFormat="1" ht="11.25" x14ac:dyDescent="0.2">
      <c r="A206" s="1"/>
      <c r="B206" s="1"/>
      <c r="C206" s="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</row>
    <row r="207" spans="1:251" s="7" customFormat="1" ht="11.25" x14ac:dyDescent="0.2">
      <c r="A207" s="1"/>
      <c r="B207" s="1"/>
      <c r="C207" s="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</row>
    <row r="208" spans="1:251" s="7" customFormat="1" ht="11.25" x14ac:dyDescent="0.2">
      <c r="A208" s="1"/>
      <c r="B208" s="1"/>
      <c r="C208" s="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</row>
    <row r="209" spans="1:251" s="7" customFormat="1" ht="11.25" x14ac:dyDescent="0.2">
      <c r="A209" s="1"/>
      <c r="B209" s="1"/>
      <c r="C209" s="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</row>
  </sheetData>
  <mergeCells count="14">
    <mergeCell ref="A186:C186"/>
    <mergeCell ref="C41:C42"/>
    <mergeCell ref="C72:C76"/>
    <mergeCell ref="B76:B79"/>
    <mergeCell ref="C78:C79"/>
    <mergeCell ref="A86:A90"/>
    <mergeCell ref="B86:B88"/>
    <mergeCell ref="F1:H1"/>
    <mergeCell ref="F2:H2"/>
    <mergeCell ref="F3:H3"/>
    <mergeCell ref="A9:A12"/>
    <mergeCell ref="B10:B12"/>
    <mergeCell ref="C11:C12"/>
    <mergeCell ref="A5:H5"/>
  </mergeCells>
  <pageMargins left="0.7" right="0.7" top="0.75" bottom="0.75" header="0.3" footer="0.3"/>
  <pageSetup paperSize="9" scale="9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opLeftCell="A83" workbookViewId="0">
      <selection activeCell="D135" sqref="D135"/>
    </sheetView>
  </sheetViews>
  <sheetFormatPr defaultRowHeight="15" x14ac:dyDescent="0.25"/>
  <cols>
    <col min="1" max="1" width="6.85546875" customWidth="1"/>
    <col min="2" max="2" width="32.85546875" customWidth="1"/>
    <col min="4" max="5" width="12" customWidth="1"/>
    <col min="6" max="6" width="13.140625" customWidth="1"/>
  </cols>
  <sheetData>
    <row r="1" spans="1:6" x14ac:dyDescent="0.25">
      <c r="A1" s="123"/>
      <c r="B1" s="233" t="s">
        <v>290</v>
      </c>
      <c r="C1" s="233"/>
      <c r="D1" s="233"/>
      <c r="E1" s="233"/>
      <c r="F1" s="233"/>
    </row>
    <row r="2" spans="1:6" x14ac:dyDescent="0.25">
      <c r="A2" s="123"/>
      <c r="B2" s="124"/>
      <c r="C2" s="124"/>
      <c r="D2" s="124"/>
      <c r="E2" s="4"/>
      <c r="F2" s="4"/>
    </row>
    <row r="3" spans="1:6" x14ac:dyDescent="0.25">
      <c r="A3" s="234" t="s">
        <v>201</v>
      </c>
      <c r="B3" s="234"/>
      <c r="C3" s="234"/>
      <c r="D3" s="234"/>
      <c r="E3" s="234"/>
      <c r="F3" s="234"/>
    </row>
    <row r="4" spans="1:6" ht="36" x14ac:dyDescent="0.25">
      <c r="A4" s="125" t="s">
        <v>55</v>
      </c>
      <c r="B4" s="126" t="s">
        <v>202</v>
      </c>
      <c r="C4" s="127" t="s">
        <v>283</v>
      </c>
      <c r="D4" s="127" t="s">
        <v>203</v>
      </c>
      <c r="E4" s="207" t="s">
        <v>289</v>
      </c>
      <c r="F4" s="128" t="s">
        <v>288</v>
      </c>
    </row>
    <row r="5" spans="1:6" x14ac:dyDescent="0.25">
      <c r="A5" s="129" t="s">
        <v>57</v>
      </c>
      <c r="B5" s="130" t="s">
        <v>115</v>
      </c>
      <c r="C5" s="129">
        <v>267</v>
      </c>
      <c r="D5" s="131">
        <f>SUM(D6:D8)</f>
        <v>19231.440000000002</v>
      </c>
      <c r="E5" s="131">
        <f>SUM(E6:E8)</f>
        <v>19221.59</v>
      </c>
      <c r="F5" s="204">
        <f>E5/D5</f>
        <v>0.99948781786491281</v>
      </c>
    </row>
    <row r="6" spans="1:6" ht="21" customHeight="1" x14ac:dyDescent="0.25">
      <c r="A6" s="132"/>
      <c r="B6" s="133" t="s">
        <v>204</v>
      </c>
      <c r="C6" s="134"/>
      <c r="D6" s="135">
        <v>2231.44</v>
      </c>
      <c r="E6" s="136">
        <v>2222.6</v>
      </c>
      <c r="F6" s="204">
        <f t="shared" ref="F6:F69" si="0">E6/D6</f>
        <v>0.99603843258165126</v>
      </c>
    </row>
    <row r="7" spans="1:6" ht="18.75" customHeight="1" x14ac:dyDescent="0.25">
      <c r="A7" s="132"/>
      <c r="B7" s="133" t="s">
        <v>205</v>
      </c>
      <c r="C7" s="134"/>
      <c r="D7" s="135">
        <v>12000</v>
      </c>
      <c r="E7" s="136">
        <v>12000</v>
      </c>
      <c r="F7" s="204">
        <f t="shared" si="0"/>
        <v>1</v>
      </c>
    </row>
    <row r="8" spans="1:6" ht="30" customHeight="1" x14ac:dyDescent="0.25">
      <c r="A8" s="132"/>
      <c r="B8" s="133" t="s">
        <v>206</v>
      </c>
      <c r="C8" s="134"/>
      <c r="D8" s="135">
        <v>5000</v>
      </c>
      <c r="E8" s="137">
        <v>4998.99</v>
      </c>
      <c r="F8" s="204">
        <f t="shared" si="0"/>
        <v>0.99979799999999996</v>
      </c>
    </row>
    <row r="9" spans="1:6" x14ac:dyDescent="0.25">
      <c r="A9" s="129" t="s">
        <v>58</v>
      </c>
      <c r="B9" s="130" t="s">
        <v>87</v>
      </c>
      <c r="C9" s="129">
        <v>401</v>
      </c>
      <c r="D9" s="131">
        <f>SUM(D10:D14)</f>
        <v>24749.67</v>
      </c>
      <c r="E9" s="131">
        <f>SUM(E10:E14)</f>
        <v>23023.760000000002</v>
      </c>
      <c r="F9" s="204">
        <f t="shared" si="0"/>
        <v>0.93026533283070056</v>
      </c>
    </row>
    <row r="10" spans="1:6" ht="32.25" customHeight="1" x14ac:dyDescent="0.25">
      <c r="A10" s="138"/>
      <c r="B10" s="139" t="s">
        <v>207</v>
      </c>
      <c r="C10" s="138"/>
      <c r="D10" s="135">
        <v>7249.67</v>
      </c>
      <c r="E10" s="136">
        <v>7200</v>
      </c>
      <c r="F10" s="204">
        <f t="shared" si="0"/>
        <v>0.99314865366285632</v>
      </c>
    </row>
    <row r="11" spans="1:6" ht="27" customHeight="1" x14ac:dyDescent="0.25">
      <c r="A11" s="138"/>
      <c r="B11" s="139" t="s">
        <v>208</v>
      </c>
      <c r="C11" s="138"/>
      <c r="D11" s="135">
        <v>6000</v>
      </c>
      <c r="E11" s="136">
        <v>6000</v>
      </c>
      <c r="F11" s="204">
        <f t="shared" si="0"/>
        <v>1</v>
      </c>
    </row>
    <row r="12" spans="1:6" ht="29.25" customHeight="1" x14ac:dyDescent="0.25">
      <c r="A12" s="132"/>
      <c r="B12" s="133" t="s">
        <v>209</v>
      </c>
      <c r="C12" s="140"/>
      <c r="D12" s="135">
        <v>2000</v>
      </c>
      <c r="E12" s="136">
        <v>1980.3</v>
      </c>
      <c r="F12" s="204">
        <f t="shared" si="0"/>
        <v>0.99014999999999997</v>
      </c>
    </row>
    <row r="13" spans="1:6" ht="26.25" customHeight="1" x14ac:dyDescent="0.25">
      <c r="A13" s="132"/>
      <c r="B13" s="139" t="s">
        <v>210</v>
      </c>
      <c r="C13" s="140"/>
      <c r="D13" s="135">
        <v>8000</v>
      </c>
      <c r="E13" s="136">
        <v>6675.06</v>
      </c>
      <c r="F13" s="204">
        <f t="shared" si="0"/>
        <v>0.83438250000000003</v>
      </c>
    </row>
    <row r="14" spans="1:6" ht="21" customHeight="1" x14ac:dyDescent="0.25">
      <c r="A14" s="132"/>
      <c r="B14" s="133" t="s">
        <v>180</v>
      </c>
      <c r="C14" s="140"/>
      <c r="D14" s="135">
        <v>1500</v>
      </c>
      <c r="E14" s="137">
        <v>1168.4000000000001</v>
      </c>
      <c r="F14" s="204">
        <f t="shared" si="0"/>
        <v>0.77893333333333337</v>
      </c>
    </row>
    <row r="15" spans="1:6" x14ac:dyDescent="0.25">
      <c r="A15" s="129" t="s">
        <v>59</v>
      </c>
      <c r="B15" s="141" t="s">
        <v>69</v>
      </c>
      <c r="C15" s="129">
        <v>289</v>
      </c>
      <c r="D15" s="131">
        <f>SUM(D16:D22)</f>
        <v>20137.419999999998</v>
      </c>
      <c r="E15" s="131">
        <f>SUM(E16:E22)</f>
        <v>20132.21</v>
      </c>
      <c r="F15" s="204">
        <f t="shared" si="0"/>
        <v>0.99974127768105348</v>
      </c>
    </row>
    <row r="16" spans="1:6" ht="21" customHeight="1" x14ac:dyDescent="0.25">
      <c r="A16" s="138"/>
      <c r="B16" s="139" t="s">
        <v>211</v>
      </c>
      <c r="C16" s="138"/>
      <c r="D16" s="135"/>
      <c r="E16" s="136"/>
      <c r="F16" s="204"/>
    </row>
    <row r="17" spans="1:6" ht="24.75" customHeight="1" x14ac:dyDescent="0.25">
      <c r="A17" s="138"/>
      <c r="B17" s="139" t="s">
        <v>212</v>
      </c>
      <c r="C17" s="138"/>
      <c r="D17" s="135">
        <v>3000</v>
      </c>
      <c r="E17" s="136">
        <v>2997.8</v>
      </c>
      <c r="F17" s="204">
        <f t="shared" si="0"/>
        <v>0.99926666666666675</v>
      </c>
    </row>
    <row r="18" spans="1:6" ht="26.25" customHeight="1" x14ac:dyDescent="0.25">
      <c r="A18" s="132"/>
      <c r="B18" s="139" t="s">
        <v>213</v>
      </c>
      <c r="C18" s="140"/>
      <c r="D18" s="135">
        <v>1000</v>
      </c>
      <c r="E18" s="136">
        <v>999.97</v>
      </c>
      <c r="F18" s="204">
        <f t="shared" si="0"/>
        <v>0.99997000000000003</v>
      </c>
    </row>
    <row r="19" spans="1:6" ht="24.75" customHeight="1" x14ac:dyDescent="0.25">
      <c r="A19" s="132"/>
      <c r="B19" s="139" t="s">
        <v>117</v>
      </c>
      <c r="C19" s="140"/>
      <c r="D19" s="135">
        <v>3000</v>
      </c>
      <c r="E19" s="136">
        <v>2999.46</v>
      </c>
      <c r="F19" s="204">
        <f t="shared" si="0"/>
        <v>0.99982000000000004</v>
      </c>
    </row>
    <row r="20" spans="1:6" ht="21.75" customHeight="1" x14ac:dyDescent="0.25">
      <c r="A20" s="132"/>
      <c r="B20" s="139" t="s">
        <v>214</v>
      </c>
      <c r="C20" s="140"/>
      <c r="D20" s="135">
        <v>1137.42</v>
      </c>
      <c r="E20" s="136">
        <v>1135.8499999999999</v>
      </c>
      <c r="F20" s="204">
        <f t="shared" si="0"/>
        <v>0.99861968314255056</v>
      </c>
    </row>
    <row r="21" spans="1:6" ht="21.75" customHeight="1" x14ac:dyDescent="0.25">
      <c r="A21" s="132"/>
      <c r="B21" s="139" t="s">
        <v>160</v>
      </c>
      <c r="C21" s="140"/>
      <c r="D21" s="135">
        <v>2000</v>
      </c>
      <c r="E21" s="136">
        <v>1999.27</v>
      </c>
      <c r="F21" s="204">
        <f t="shared" si="0"/>
        <v>0.99963499999999994</v>
      </c>
    </row>
    <row r="22" spans="1:6" ht="22.5" customHeight="1" x14ac:dyDescent="0.25">
      <c r="A22" s="132"/>
      <c r="B22" s="139" t="s">
        <v>215</v>
      </c>
      <c r="C22" s="140"/>
      <c r="D22" s="135">
        <v>10000</v>
      </c>
      <c r="E22" s="137">
        <v>9999.86</v>
      </c>
      <c r="F22" s="204">
        <f t="shared" si="0"/>
        <v>0.99998600000000004</v>
      </c>
    </row>
    <row r="23" spans="1:6" x14ac:dyDescent="0.25">
      <c r="A23" s="129" t="s">
        <v>60</v>
      </c>
      <c r="B23" s="130" t="s">
        <v>92</v>
      </c>
      <c r="C23" s="129">
        <v>714</v>
      </c>
      <c r="D23" s="131">
        <f>SUM(D24:D31)</f>
        <v>37639.270000000004</v>
      </c>
      <c r="E23" s="131">
        <f>SUM(E24:E31)</f>
        <v>37633.21</v>
      </c>
      <c r="F23" s="204">
        <f t="shared" si="0"/>
        <v>0.99983899794018305</v>
      </c>
    </row>
    <row r="24" spans="1:6" ht="21.75" customHeight="1" x14ac:dyDescent="0.25">
      <c r="A24" s="132"/>
      <c r="B24" s="133" t="s">
        <v>93</v>
      </c>
      <c r="C24" s="142"/>
      <c r="D24" s="135">
        <v>1500</v>
      </c>
      <c r="E24" s="136">
        <v>1499.98</v>
      </c>
      <c r="F24" s="204">
        <f t="shared" si="0"/>
        <v>0.99998666666666669</v>
      </c>
    </row>
    <row r="25" spans="1:6" ht="24" customHeight="1" x14ac:dyDescent="0.25">
      <c r="A25" s="132"/>
      <c r="B25" s="143" t="s">
        <v>216</v>
      </c>
      <c r="C25" s="142"/>
      <c r="D25" s="135">
        <v>2091</v>
      </c>
      <c r="E25" s="136">
        <v>2090</v>
      </c>
      <c r="F25" s="204">
        <f t="shared" si="0"/>
        <v>0.99952175992348158</v>
      </c>
    </row>
    <row r="26" spans="1:6" ht="23.25" customHeight="1" x14ac:dyDescent="0.25">
      <c r="A26" s="132"/>
      <c r="B26" s="143" t="s">
        <v>109</v>
      </c>
      <c r="C26" s="142"/>
      <c r="D26" s="135">
        <v>2000</v>
      </c>
      <c r="E26" s="136">
        <v>1998.75</v>
      </c>
      <c r="F26" s="204">
        <f t="shared" si="0"/>
        <v>0.99937500000000001</v>
      </c>
    </row>
    <row r="27" spans="1:6" ht="24" customHeight="1" x14ac:dyDescent="0.25">
      <c r="A27" s="132"/>
      <c r="B27" s="133" t="s">
        <v>118</v>
      </c>
      <c r="C27" s="142"/>
      <c r="D27" s="135">
        <v>1000</v>
      </c>
      <c r="E27" s="136">
        <v>997.93</v>
      </c>
      <c r="F27" s="204">
        <f t="shared" si="0"/>
        <v>0.99792999999999998</v>
      </c>
    </row>
    <row r="28" spans="1:6" ht="22.5" customHeight="1" x14ac:dyDescent="0.25">
      <c r="A28" s="132"/>
      <c r="B28" s="133" t="s">
        <v>217</v>
      </c>
      <c r="C28" s="142"/>
      <c r="D28" s="135">
        <v>11522</v>
      </c>
      <c r="E28" s="136">
        <v>11521.34</v>
      </c>
      <c r="F28" s="204">
        <f t="shared" si="0"/>
        <v>0.99994271827807668</v>
      </c>
    </row>
    <row r="29" spans="1:6" ht="40.5" customHeight="1" x14ac:dyDescent="0.25">
      <c r="A29" s="132"/>
      <c r="B29" s="133" t="s">
        <v>218</v>
      </c>
      <c r="C29" s="142"/>
      <c r="D29" s="135">
        <v>9626.26</v>
      </c>
      <c r="E29" s="136">
        <v>9626</v>
      </c>
      <c r="F29" s="204">
        <f t="shared" si="0"/>
        <v>0.99997299054876965</v>
      </c>
    </row>
    <row r="30" spans="1:6" ht="13.5" customHeight="1" x14ac:dyDescent="0.25">
      <c r="A30" s="132"/>
      <c r="B30" s="133" t="s">
        <v>219</v>
      </c>
      <c r="C30" s="142"/>
      <c r="D30" s="135">
        <v>5700.01</v>
      </c>
      <c r="E30" s="136">
        <v>5697.72</v>
      </c>
      <c r="F30" s="204">
        <f t="shared" si="0"/>
        <v>0.99959824631886607</v>
      </c>
    </row>
    <row r="31" spans="1:6" ht="19.5" customHeight="1" x14ac:dyDescent="0.25">
      <c r="A31" s="132"/>
      <c r="B31" s="133" t="s">
        <v>220</v>
      </c>
      <c r="C31" s="142"/>
      <c r="D31" s="135">
        <v>4200</v>
      </c>
      <c r="E31" s="137">
        <v>4201.49</v>
      </c>
      <c r="F31" s="204">
        <f t="shared" si="0"/>
        <v>1.0003547619047619</v>
      </c>
    </row>
    <row r="32" spans="1:6" x14ac:dyDescent="0.25">
      <c r="A32" s="129" t="s">
        <v>61</v>
      </c>
      <c r="B32" s="130" t="s">
        <v>89</v>
      </c>
      <c r="C32" s="129">
        <v>348</v>
      </c>
      <c r="D32" s="131">
        <f>SUM(D33:D39)</f>
        <v>22567.09</v>
      </c>
      <c r="E32" s="131">
        <f>SUM(E33:E39)</f>
        <v>22508.249999999996</v>
      </c>
      <c r="F32" s="204">
        <f t="shared" si="0"/>
        <v>0.99739266338725974</v>
      </c>
    </row>
    <row r="33" spans="1:6" ht="17.25" customHeight="1" x14ac:dyDescent="0.25">
      <c r="A33" s="138"/>
      <c r="B33" s="139" t="s">
        <v>90</v>
      </c>
      <c r="C33" s="138"/>
      <c r="D33" s="135">
        <v>8000</v>
      </c>
      <c r="E33" s="136">
        <v>8000</v>
      </c>
      <c r="F33" s="204">
        <f t="shared" si="0"/>
        <v>1</v>
      </c>
    </row>
    <row r="34" spans="1:6" ht="24.75" customHeight="1" x14ac:dyDescent="0.25">
      <c r="A34" s="132"/>
      <c r="B34" s="139" t="s">
        <v>221</v>
      </c>
      <c r="C34" s="140"/>
      <c r="D34" s="135">
        <v>600</v>
      </c>
      <c r="E34" s="136">
        <v>596.07000000000005</v>
      </c>
      <c r="F34" s="204">
        <f t="shared" si="0"/>
        <v>0.99345000000000006</v>
      </c>
    </row>
    <row r="35" spans="1:6" ht="23.25" customHeight="1" x14ac:dyDescent="0.25">
      <c r="A35" s="132"/>
      <c r="B35" s="143" t="s">
        <v>222</v>
      </c>
      <c r="C35" s="140"/>
      <c r="D35" s="135">
        <v>3000</v>
      </c>
      <c r="E35" s="136">
        <v>2998.96</v>
      </c>
      <c r="F35" s="204">
        <f t="shared" si="0"/>
        <v>0.99965333333333339</v>
      </c>
    </row>
    <row r="36" spans="1:6" ht="15.75" customHeight="1" x14ac:dyDescent="0.25">
      <c r="A36" s="132"/>
      <c r="B36" s="139" t="s">
        <v>223</v>
      </c>
      <c r="C36" s="140"/>
      <c r="D36" s="135">
        <v>0</v>
      </c>
      <c r="E36" s="136">
        <v>0</v>
      </c>
      <c r="F36" s="204" t="e">
        <f t="shared" si="0"/>
        <v>#DIV/0!</v>
      </c>
    </row>
    <row r="37" spans="1:6" ht="10.5" customHeight="1" x14ac:dyDescent="0.25">
      <c r="A37" s="132"/>
      <c r="B37" s="139" t="s">
        <v>224</v>
      </c>
      <c r="C37" s="140"/>
      <c r="D37" s="135">
        <v>4500</v>
      </c>
      <c r="E37" s="136">
        <v>4452.42</v>
      </c>
      <c r="F37" s="204">
        <f t="shared" si="0"/>
        <v>0.98942666666666668</v>
      </c>
    </row>
    <row r="38" spans="1:6" ht="27" customHeight="1" x14ac:dyDescent="0.25">
      <c r="A38" s="132"/>
      <c r="B38" s="139" t="s">
        <v>174</v>
      </c>
      <c r="C38" s="140"/>
      <c r="D38" s="135">
        <v>5967.09</v>
      </c>
      <c r="E38" s="136">
        <v>5966.57</v>
      </c>
      <c r="F38" s="204">
        <f t="shared" si="0"/>
        <v>0.99991285534490004</v>
      </c>
    </row>
    <row r="39" spans="1:6" ht="23.25" customHeight="1" x14ac:dyDescent="0.25">
      <c r="A39" s="144"/>
      <c r="B39" s="145" t="s">
        <v>225</v>
      </c>
      <c r="C39" s="146"/>
      <c r="D39" s="147">
        <v>500</v>
      </c>
      <c r="E39" s="137">
        <v>494.23</v>
      </c>
      <c r="F39" s="204">
        <f t="shared" si="0"/>
        <v>0.98846000000000001</v>
      </c>
    </row>
    <row r="40" spans="1:6" x14ac:dyDescent="0.25">
      <c r="A40" s="129" t="s">
        <v>62</v>
      </c>
      <c r="B40" s="130" t="s">
        <v>77</v>
      </c>
      <c r="C40" s="129">
        <v>162</v>
      </c>
      <c r="D40" s="131">
        <f>SUM(D41:D46)</f>
        <v>14907.46</v>
      </c>
      <c r="E40" s="131">
        <f t="shared" ref="E40" si="1">SUM(E41:E46)</f>
        <v>13436.29</v>
      </c>
      <c r="F40" s="204">
        <f t="shared" si="0"/>
        <v>0.90131316803801598</v>
      </c>
    </row>
    <row r="41" spans="1:6" ht="17.25" customHeight="1" x14ac:dyDescent="0.25">
      <c r="A41" s="132"/>
      <c r="B41" s="133" t="s">
        <v>226</v>
      </c>
      <c r="C41" s="142"/>
      <c r="D41" s="135">
        <v>6800</v>
      </c>
      <c r="E41" s="136">
        <v>6797</v>
      </c>
      <c r="F41" s="204">
        <f t="shared" si="0"/>
        <v>0.99955882352941172</v>
      </c>
    </row>
    <row r="42" spans="1:6" ht="16.5" customHeight="1" x14ac:dyDescent="0.25">
      <c r="A42" s="132"/>
      <c r="B42" s="133" t="s">
        <v>227</v>
      </c>
      <c r="C42" s="142"/>
      <c r="D42" s="135">
        <v>1000</v>
      </c>
      <c r="E42" s="136">
        <v>0</v>
      </c>
      <c r="F42" s="204">
        <f t="shared" si="0"/>
        <v>0</v>
      </c>
    </row>
    <row r="43" spans="1:6" ht="38.25" customHeight="1" x14ac:dyDescent="0.25">
      <c r="A43" s="132"/>
      <c r="B43" s="133" t="s">
        <v>228</v>
      </c>
      <c r="C43" s="142"/>
      <c r="D43" s="135">
        <v>1600</v>
      </c>
      <c r="E43" s="136">
        <v>1583.25</v>
      </c>
      <c r="F43" s="204">
        <f t="shared" si="0"/>
        <v>0.98953124999999997</v>
      </c>
    </row>
    <row r="44" spans="1:6" ht="21" customHeight="1" x14ac:dyDescent="0.25">
      <c r="A44" s="132"/>
      <c r="B44" s="133" t="s">
        <v>160</v>
      </c>
      <c r="C44" s="142"/>
      <c r="D44" s="135">
        <v>3000</v>
      </c>
      <c r="E44" s="136">
        <v>2944.68</v>
      </c>
      <c r="F44" s="204">
        <f t="shared" si="0"/>
        <v>0.98155999999999999</v>
      </c>
    </row>
    <row r="45" spans="1:6" ht="13.5" customHeight="1" x14ac:dyDescent="0.25">
      <c r="A45" s="132"/>
      <c r="B45" s="133" t="s">
        <v>229</v>
      </c>
      <c r="C45" s="142"/>
      <c r="D45" s="135">
        <v>1000</v>
      </c>
      <c r="E45" s="136">
        <v>618.91</v>
      </c>
      <c r="F45" s="204">
        <f t="shared" si="0"/>
        <v>0.61890999999999996</v>
      </c>
    </row>
    <row r="46" spans="1:6" ht="16.5" customHeight="1" x14ac:dyDescent="0.25">
      <c r="A46" s="132"/>
      <c r="B46" s="133" t="s">
        <v>180</v>
      </c>
      <c r="C46" s="142"/>
      <c r="D46" s="135">
        <v>1507.46</v>
      </c>
      <c r="E46" s="137">
        <v>1492.45</v>
      </c>
      <c r="F46" s="204">
        <f t="shared" si="0"/>
        <v>0.99004285354171917</v>
      </c>
    </row>
    <row r="47" spans="1:6" x14ac:dyDescent="0.25">
      <c r="A47" s="129" t="s">
        <v>63</v>
      </c>
      <c r="B47" s="130" t="s">
        <v>79</v>
      </c>
      <c r="C47" s="129">
        <v>462</v>
      </c>
      <c r="D47" s="131">
        <f>SUM(D48:D52)</f>
        <v>27261.7</v>
      </c>
      <c r="E47" s="131">
        <f>SUM(E48:E52)</f>
        <v>23582.57</v>
      </c>
      <c r="F47" s="204">
        <f t="shared" si="0"/>
        <v>0.86504399945711374</v>
      </c>
    </row>
    <row r="48" spans="1:6" ht="23.25" customHeight="1" x14ac:dyDescent="0.25">
      <c r="A48" s="138"/>
      <c r="B48" s="139" t="s">
        <v>80</v>
      </c>
      <c r="C48" s="148"/>
      <c r="D48" s="135">
        <v>3000</v>
      </c>
      <c r="E48" s="136">
        <v>2998.86</v>
      </c>
      <c r="F48" s="204">
        <f t="shared" si="0"/>
        <v>0.99962000000000006</v>
      </c>
    </row>
    <row r="49" spans="1:6" ht="15.75" customHeight="1" x14ac:dyDescent="0.25">
      <c r="A49" s="138"/>
      <c r="B49" s="139" t="s">
        <v>126</v>
      </c>
      <c r="C49" s="148"/>
      <c r="D49" s="135">
        <v>3000</v>
      </c>
      <c r="E49" s="136">
        <v>2460</v>
      </c>
      <c r="F49" s="204">
        <f t="shared" si="0"/>
        <v>0.82</v>
      </c>
    </row>
    <row r="50" spans="1:6" ht="21.75" customHeight="1" x14ac:dyDescent="0.25">
      <c r="A50" s="132"/>
      <c r="B50" s="139" t="s">
        <v>230</v>
      </c>
      <c r="C50" s="148"/>
      <c r="D50" s="135">
        <v>10261.700000000001</v>
      </c>
      <c r="E50" s="136">
        <v>10258.91</v>
      </c>
      <c r="F50" s="204">
        <f t="shared" si="0"/>
        <v>0.99972811522457283</v>
      </c>
    </row>
    <row r="51" spans="1:6" ht="21" customHeight="1" x14ac:dyDescent="0.25">
      <c r="A51" s="132"/>
      <c r="B51" s="139" t="s">
        <v>160</v>
      </c>
      <c r="C51" s="148"/>
      <c r="D51" s="135">
        <v>6000</v>
      </c>
      <c r="E51" s="136">
        <v>2936.54</v>
      </c>
      <c r="F51" s="204">
        <f t="shared" si="0"/>
        <v>0.48942333333333332</v>
      </c>
    </row>
    <row r="52" spans="1:6" ht="19.5" customHeight="1" x14ac:dyDescent="0.25">
      <c r="A52" s="144"/>
      <c r="B52" s="149" t="s">
        <v>184</v>
      </c>
      <c r="C52" s="150"/>
      <c r="D52" s="151">
        <v>5000</v>
      </c>
      <c r="E52" s="137">
        <v>4928.26</v>
      </c>
      <c r="F52" s="204">
        <f t="shared" si="0"/>
        <v>0.98565200000000008</v>
      </c>
    </row>
    <row r="53" spans="1:6" x14ac:dyDescent="0.25">
      <c r="A53" s="129" t="s">
        <v>64</v>
      </c>
      <c r="B53" s="130" t="s">
        <v>102</v>
      </c>
      <c r="C53" s="129">
        <v>54</v>
      </c>
      <c r="D53" s="131">
        <f>SUM(D54:D58)</f>
        <v>10459.93</v>
      </c>
      <c r="E53" s="131">
        <f t="shared" ref="E53" si="2">SUM(E54:E58)</f>
        <v>10405.799999999999</v>
      </c>
      <c r="F53" s="204">
        <f t="shared" si="0"/>
        <v>0.99482501316930405</v>
      </c>
    </row>
    <row r="54" spans="1:6" x14ac:dyDescent="0.25">
      <c r="A54" s="153"/>
      <c r="B54" s="140" t="s">
        <v>284</v>
      </c>
      <c r="C54" s="153"/>
      <c r="D54" s="135">
        <v>10459.93</v>
      </c>
      <c r="E54" s="135">
        <v>10405.799999999999</v>
      </c>
      <c r="F54" s="204">
        <f t="shared" si="0"/>
        <v>0.99482501316930405</v>
      </c>
    </row>
    <row r="55" spans="1:6" hidden="1" x14ac:dyDescent="0.25">
      <c r="A55" s="138"/>
      <c r="B55" s="140" t="s">
        <v>103</v>
      </c>
      <c r="C55" s="138"/>
      <c r="D55" s="135">
        <v>0</v>
      </c>
      <c r="E55" s="136">
        <v>0</v>
      </c>
      <c r="F55" s="204"/>
    </row>
    <row r="56" spans="1:6" hidden="1" x14ac:dyDescent="0.25">
      <c r="A56" s="138"/>
      <c r="B56" s="140" t="s">
        <v>119</v>
      </c>
      <c r="C56" s="138"/>
      <c r="D56" s="135">
        <v>0</v>
      </c>
      <c r="E56" s="136">
        <v>0</v>
      </c>
      <c r="F56" s="204"/>
    </row>
    <row r="57" spans="1:6" hidden="1" x14ac:dyDescent="0.25">
      <c r="A57" s="138"/>
      <c r="B57" s="140" t="s">
        <v>176</v>
      </c>
      <c r="C57" s="138"/>
      <c r="D57" s="135">
        <v>0</v>
      </c>
      <c r="E57" s="136">
        <v>0</v>
      </c>
      <c r="F57" s="204"/>
    </row>
    <row r="58" spans="1:6" ht="15.75" hidden="1" customHeight="1" x14ac:dyDescent="0.25">
      <c r="A58" s="144"/>
      <c r="B58" s="146" t="s">
        <v>231</v>
      </c>
      <c r="C58" s="152"/>
      <c r="D58" s="151">
        <v>0</v>
      </c>
      <c r="E58" s="137">
        <v>0</v>
      </c>
      <c r="F58" s="204"/>
    </row>
    <row r="59" spans="1:6" x14ac:dyDescent="0.25">
      <c r="A59" s="129" t="s">
        <v>65</v>
      </c>
      <c r="B59" s="130" t="s">
        <v>81</v>
      </c>
      <c r="C59" s="129">
        <v>87</v>
      </c>
      <c r="D59" s="131">
        <f>SUM(D60:D65)</f>
        <v>11818.89</v>
      </c>
      <c r="E59" s="131">
        <f>SUM(E60:E65)</f>
        <v>11703.669999999998</v>
      </c>
      <c r="F59" s="204">
        <f t="shared" si="0"/>
        <v>0.99025119956273377</v>
      </c>
    </row>
    <row r="60" spans="1:6" ht="30" customHeight="1" x14ac:dyDescent="0.25">
      <c r="A60" s="132"/>
      <c r="B60" s="133" t="s">
        <v>232</v>
      </c>
      <c r="C60" s="148"/>
      <c r="D60" s="135">
        <v>1000</v>
      </c>
      <c r="E60" s="136">
        <v>1000</v>
      </c>
      <c r="F60" s="204">
        <f t="shared" si="0"/>
        <v>1</v>
      </c>
    </row>
    <row r="61" spans="1:6" ht="30" hidden="1" customHeight="1" x14ac:dyDescent="0.25">
      <c r="A61" s="132"/>
      <c r="B61" s="133" t="s">
        <v>233</v>
      </c>
      <c r="C61" s="148"/>
      <c r="D61" s="135">
        <v>0</v>
      </c>
      <c r="E61" s="136">
        <v>0</v>
      </c>
      <c r="F61" s="204"/>
    </row>
    <row r="62" spans="1:6" ht="23.25" customHeight="1" x14ac:dyDescent="0.25">
      <c r="A62" s="132"/>
      <c r="B62" s="139" t="s">
        <v>234</v>
      </c>
      <c r="C62" s="148"/>
      <c r="D62" s="135">
        <v>500</v>
      </c>
      <c r="E62" s="136">
        <v>492.7</v>
      </c>
      <c r="F62" s="204">
        <f t="shared" si="0"/>
        <v>0.98539999999999994</v>
      </c>
    </row>
    <row r="63" spans="1:6" ht="26.25" customHeight="1" x14ac:dyDescent="0.25">
      <c r="A63" s="132"/>
      <c r="B63" s="139" t="s">
        <v>235</v>
      </c>
      <c r="C63" s="148"/>
      <c r="D63" s="135">
        <v>6000</v>
      </c>
      <c r="E63" s="136">
        <v>5991.17</v>
      </c>
      <c r="F63" s="204">
        <f t="shared" si="0"/>
        <v>0.99852833333333335</v>
      </c>
    </row>
    <row r="64" spans="1:6" x14ac:dyDescent="0.25">
      <c r="A64" s="132"/>
      <c r="B64" s="140" t="s">
        <v>236</v>
      </c>
      <c r="C64" s="148"/>
      <c r="D64" s="135">
        <v>2999</v>
      </c>
      <c r="E64" s="136">
        <v>2900</v>
      </c>
      <c r="F64" s="204">
        <f t="shared" si="0"/>
        <v>0.96698899633211066</v>
      </c>
    </row>
    <row r="65" spans="1:6" x14ac:dyDescent="0.25">
      <c r="A65" s="132"/>
      <c r="B65" s="140" t="s">
        <v>237</v>
      </c>
      <c r="C65" s="148"/>
      <c r="D65" s="135">
        <v>1319.89</v>
      </c>
      <c r="E65" s="137">
        <v>1319.8</v>
      </c>
      <c r="F65" s="204">
        <f t="shared" si="0"/>
        <v>0.99993181249952634</v>
      </c>
    </row>
    <row r="66" spans="1:6" x14ac:dyDescent="0.25">
      <c r="A66" s="129" t="s">
        <v>238</v>
      </c>
      <c r="B66" s="130" t="s">
        <v>70</v>
      </c>
      <c r="C66" s="129">
        <v>535</v>
      </c>
      <c r="D66" s="131">
        <f>SUM(D67:D72)</f>
        <v>30267.9</v>
      </c>
      <c r="E66" s="131">
        <f>SUM(E67:E72)</f>
        <v>29677.4</v>
      </c>
      <c r="F66" s="204">
        <f t="shared" si="0"/>
        <v>0.98049088308075549</v>
      </c>
    </row>
    <row r="67" spans="1:6" ht="35.25" customHeight="1" x14ac:dyDescent="0.25">
      <c r="A67" s="153"/>
      <c r="B67" s="154" t="s">
        <v>239</v>
      </c>
      <c r="C67" s="153"/>
      <c r="D67" s="135">
        <v>1000</v>
      </c>
      <c r="E67" s="135">
        <v>662.87</v>
      </c>
      <c r="F67" s="204">
        <f t="shared" si="0"/>
        <v>0.66286999999999996</v>
      </c>
    </row>
    <row r="68" spans="1:6" x14ac:dyDescent="0.25">
      <c r="A68" s="138"/>
      <c r="B68" s="140" t="s">
        <v>240</v>
      </c>
      <c r="C68" s="148"/>
      <c r="D68" s="135">
        <v>5000</v>
      </c>
      <c r="E68" s="136">
        <v>4999.95</v>
      </c>
      <c r="F68" s="204">
        <f t="shared" si="0"/>
        <v>0.99998999999999993</v>
      </c>
    </row>
    <row r="69" spans="1:6" ht="28.5" customHeight="1" x14ac:dyDescent="0.25">
      <c r="A69" s="138"/>
      <c r="B69" s="139" t="s">
        <v>127</v>
      </c>
      <c r="C69" s="148"/>
      <c r="D69" s="135">
        <v>4000</v>
      </c>
      <c r="E69" s="136">
        <v>4000</v>
      </c>
      <c r="F69" s="204">
        <f t="shared" si="0"/>
        <v>1</v>
      </c>
    </row>
    <row r="70" spans="1:6" x14ac:dyDescent="0.25">
      <c r="A70" s="138"/>
      <c r="B70" s="139" t="s">
        <v>241</v>
      </c>
      <c r="C70" s="138"/>
      <c r="D70" s="135">
        <v>12267.9</v>
      </c>
      <c r="E70" s="136">
        <v>12014.58</v>
      </c>
      <c r="F70" s="204">
        <f t="shared" ref="F70:F125" si="3">E70/D70</f>
        <v>0.97935098916685015</v>
      </c>
    </row>
    <row r="71" spans="1:6" x14ac:dyDescent="0.25">
      <c r="A71" s="132"/>
      <c r="B71" s="139" t="s">
        <v>242</v>
      </c>
      <c r="C71" s="148"/>
      <c r="D71" s="135">
        <v>4000</v>
      </c>
      <c r="E71" s="136">
        <v>4000</v>
      </c>
      <c r="F71" s="204">
        <f t="shared" si="3"/>
        <v>1</v>
      </c>
    </row>
    <row r="72" spans="1:6" x14ac:dyDescent="0.25">
      <c r="A72" s="132"/>
      <c r="B72" s="139" t="s">
        <v>82</v>
      </c>
      <c r="C72" s="148"/>
      <c r="D72" s="135">
        <v>4000</v>
      </c>
      <c r="E72" s="137">
        <v>4000</v>
      </c>
      <c r="F72" s="204">
        <f t="shared" si="3"/>
        <v>1</v>
      </c>
    </row>
    <row r="73" spans="1:6" x14ac:dyDescent="0.25">
      <c r="A73" s="129" t="s">
        <v>243</v>
      </c>
      <c r="B73" s="130" t="s">
        <v>100</v>
      </c>
      <c r="C73" s="129">
        <v>195</v>
      </c>
      <c r="D73" s="131">
        <f>SUM(D74:D77)</f>
        <v>16266.42</v>
      </c>
      <c r="E73" s="131">
        <f>SUM(E74:E77)</f>
        <v>16246.78</v>
      </c>
      <c r="F73" s="204">
        <f t="shared" si="3"/>
        <v>0.99879260464195563</v>
      </c>
    </row>
    <row r="74" spans="1:6" ht="23.25" x14ac:dyDescent="0.25">
      <c r="A74" s="132"/>
      <c r="B74" s="139" t="s">
        <v>244</v>
      </c>
      <c r="C74" s="148"/>
      <c r="D74" s="135">
        <v>1000</v>
      </c>
      <c r="E74" s="136">
        <v>1000</v>
      </c>
      <c r="F74" s="204">
        <f t="shared" si="3"/>
        <v>1</v>
      </c>
    </row>
    <row r="75" spans="1:6" ht="31.5" customHeight="1" x14ac:dyDescent="0.25">
      <c r="A75" s="132"/>
      <c r="B75" s="155" t="s">
        <v>245</v>
      </c>
      <c r="C75" s="148"/>
      <c r="D75" s="135">
        <v>11766.42</v>
      </c>
      <c r="E75" s="136">
        <v>11750</v>
      </c>
      <c r="F75" s="204">
        <f t="shared" si="3"/>
        <v>0.99860450332386574</v>
      </c>
    </row>
    <row r="76" spans="1:6" ht="24.75" customHeight="1" x14ac:dyDescent="0.25">
      <c r="A76" s="132"/>
      <c r="B76" s="155" t="s">
        <v>167</v>
      </c>
      <c r="C76" s="148"/>
      <c r="D76" s="135">
        <v>3000</v>
      </c>
      <c r="E76" s="136">
        <v>2998.85</v>
      </c>
      <c r="F76" s="204">
        <f t="shared" si="3"/>
        <v>0.9996166666666666</v>
      </c>
    </row>
    <row r="77" spans="1:6" x14ac:dyDescent="0.25">
      <c r="A77" s="132"/>
      <c r="B77" s="139" t="s">
        <v>186</v>
      </c>
      <c r="C77" s="148"/>
      <c r="D77" s="135">
        <v>500</v>
      </c>
      <c r="E77" s="137">
        <v>497.93</v>
      </c>
      <c r="F77" s="204">
        <f t="shared" si="3"/>
        <v>0.99585999999999997</v>
      </c>
    </row>
    <row r="78" spans="1:6" x14ac:dyDescent="0.25">
      <c r="A78" s="129" t="s">
        <v>246</v>
      </c>
      <c r="B78" s="130" t="s">
        <v>72</v>
      </c>
      <c r="C78" s="129">
        <v>1198</v>
      </c>
      <c r="D78" s="131">
        <f>SUM(D79:D85)</f>
        <v>41180.82</v>
      </c>
      <c r="E78" s="131">
        <f>SUM(E79:E85)</f>
        <v>40989.789999999994</v>
      </c>
      <c r="F78" s="204">
        <f t="shared" si="3"/>
        <v>0.9953611899908742</v>
      </c>
    </row>
    <row r="79" spans="1:6" ht="49.5" customHeight="1" x14ac:dyDescent="0.25">
      <c r="A79" s="156"/>
      <c r="B79" s="133" t="s">
        <v>247</v>
      </c>
      <c r="C79" s="157"/>
      <c r="D79" s="135">
        <v>7680.82</v>
      </c>
      <c r="E79" s="136">
        <v>7503</v>
      </c>
      <c r="F79" s="204">
        <f t="shared" si="3"/>
        <v>0.97684882603680345</v>
      </c>
    </row>
    <row r="80" spans="1:6" x14ac:dyDescent="0.25">
      <c r="A80" s="158"/>
      <c r="B80" s="133" t="s">
        <v>96</v>
      </c>
      <c r="C80" s="157"/>
      <c r="D80" s="135">
        <v>2000</v>
      </c>
      <c r="E80" s="136">
        <v>2000</v>
      </c>
      <c r="F80" s="204">
        <f t="shared" si="3"/>
        <v>1</v>
      </c>
    </row>
    <row r="81" spans="1:6" ht="24.75" customHeight="1" x14ac:dyDescent="0.25">
      <c r="A81" s="156"/>
      <c r="B81" s="133" t="s">
        <v>248</v>
      </c>
      <c r="C81" s="157"/>
      <c r="D81" s="135">
        <v>15000</v>
      </c>
      <c r="E81" s="136">
        <v>14993.7</v>
      </c>
      <c r="F81" s="204">
        <f t="shared" si="3"/>
        <v>0.99958000000000002</v>
      </c>
    </row>
    <row r="82" spans="1:6" ht="27.75" customHeight="1" x14ac:dyDescent="0.25">
      <c r="A82" s="156"/>
      <c r="B82" s="143" t="s">
        <v>249</v>
      </c>
      <c r="C82" s="157"/>
      <c r="D82" s="135">
        <v>0</v>
      </c>
      <c r="E82" s="136">
        <v>0</v>
      </c>
      <c r="F82" s="204"/>
    </row>
    <row r="83" spans="1:6" x14ac:dyDescent="0.25">
      <c r="A83" s="156"/>
      <c r="B83" s="133" t="s">
        <v>250</v>
      </c>
      <c r="C83" s="157"/>
      <c r="D83" s="135">
        <v>4000</v>
      </c>
      <c r="E83" s="136">
        <v>3994.21</v>
      </c>
      <c r="F83" s="204">
        <f t="shared" si="3"/>
        <v>0.99855249999999995</v>
      </c>
    </row>
    <row r="84" spans="1:6" ht="27" customHeight="1" x14ac:dyDescent="0.25">
      <c r="A84" s="156"/>
      <c r="B84" s="133" t="s">
        <v>121</v>
      </c>
      <c r="C84" s="157"/>
      <c r="D84" s="135">
        <v>5500</v>
      </c>
      <c r="E84" s="136">
        <v>5499.4</v>
      </c>
      <c r="F84" s="204">
        <f t="shared" si="3"/>
        <v>0.99989090909090905</v>
      </c>
    </row>
    <row r="85" spans="1:6" ht="28.5" customHeight="1" x14ac:dyDescent="0.25">
      <c r="A85" s="159"/>
      <c r="B85" s="145" t="s">
        <v>251</v>
      </c>
      <c r="C85" s="160"/>
      <c r="D85" s="151">
        <v>7000</v>
      </c>
      <c r="E85" s="137">
        <v>6999.48</v>
      </c>
      <c r="F85" s="204">
        <f t="shared" si="3"/>
        <v>0.9999257142857142</v>
      </c>
    </row>
    <row r="86" spans="1:6" x14ac:dyDescent="0.25">
      <c r="A86" s="129" t="s">
        <v>252</v>
      </c>
      <c r="B86" s="130" t="s">
        <v>83</v>
      </c>
      <c r="C86" s="129">
        <v>810</v>
      </c>
      <c r="D86" s="131">
        <f>SUM(D87:D94)</f>
        <v>41180.82</v>
      </c>
      <c r="E86" s="131">
        <f>SUM(E87:E94)</f>
        <v>40842.78</v>
      </c>
      <c r="F86" s="204">
        <f t="shared" si="3"/>
        <v>0.99179132421355376</v>
      </c>
    </row>
    <row r="87" spans="1:6" ht="24" customHeight="1" x14ac:dyDescent="0.25">
      <c r="A87" s="157"/>
      <c r="B87" s="139" t="s">
        <v>253</v>
      </c>
      <c r="C87" s="157"/>
      <c r="D87" s="135">
        <v>9000</v>
      </c>
      <c r="E87" s="136">
        <v>8995</v>
      </c>
      <c r="F87" s="204">
        <f t="shared" si="3"/>
        <v>0.99944444444444447</v>
      </c>
    </row>
    <row r="88" spans="1:6" x14ac:dyDescent="0.25">
      <c r="A88" s="157"/>
      <c r="B88" s="133" t="s">
        <v>254</v>
      </c>
      <c r="C88" s="157"/>
      <c r="D88" s="135">
        <v>6000</v>
      </c>
      <c r="E88" s="136">
        <v>6000</v>
      </c>
      <c r="F88" s="204">
        <f t="shared" si="3"/>
        <v>1</v>
      </c>
    </row>
    <row r="89" spans="1:6" ht="27.75" customHeight="1" x14ac:dyDescent="0.25">
      <c r="A89" s="157"/>
      <c r="B89" s="133" t="s">
        <v>255</v>
      </c>
      <c r="C89" s="157"/>
      <c r="D89" s="135">
        <v>5200</v>
      </c>
      <c r="E89" s="136">
        <v>5166</v>
      </c>
      <c r="F89" s="204">
        <f t="shared" si="3"/>
        <v>0.99346153846153851</v>
      </c>
    </row>
    <row r="90" spans="1:6" x14ac:dyDescent="0.25">
      <c r="A90" s="157"/>
      <c r="B90" s="133" t="s">
        <v>219</v>
      </c>
      <c r="C90" s="157"/>
      <c r="D90" s="135">
        <v>7180.82</v>
      </c>
      <c r="E90" s="136">
        <v>7177.32</v>
      </c>
      <c r="F90" s="204">
        <f t="shared" si="3"/>
        <v>0.99951259048409513</v>
      </c>
    </row>
    <row r="91" spans="1:6" ht="33" customHeight="1" x14ac:dyDescent="0.25">
      <c r="A91" s="157"/>
      <c r="B91" s="133" t="s">
        <v>256</v>
      </c>
      <c r="C91" s="157"/>
      <c r="D91" s="135">
        <v>3800</v>
      </c>
      <c r="E91" s="136">
        <v>3800</v>
      </c>
      <c r="F91" s="204">
        <f t="shared" si="3"/>
        <v>1</v>
      </c>
    </row>
    <row r="92" spans="1:6" ht="30" customHeight="1" x14ac:dyDescent="0.25">
      <c r="A92" s="157"/>
      <c r="B92" s="133" t="s">
        <v>257</v>
      </c>
      <c r="C92" s="142"/>
      <c r="D92" s="135">
        <v>7100</v>
      </c>
      <c r="E92" s="206">
        <v>7064.58</v>
      </c>
      <c r="F92" s="204">
        <f t="shared" si="3"/>
        <v>0.99501126760563374</v>
      </c>
    </row>
    <row r="93" spans="1:6" ht="27.75" customHeight="1" x14ac:dyDescent="0.25">
      <c r="A93" s="160"/>
      <c r="B93" s="145" t="s">
        <v>258</v>
      </c>
      <c r="C93" s="161"/>
      <c r="D93" s="151">
        <v>1900</v>
      </c>
      <c r="E93" s="137">
        <v>1900</v>
      </c>
      <c r="F93" s="204">
        <f t="shared" si="3"/>
        <v>1</v>
      </c>
    </row>
    <row r="94" spans="1:6" x14ac:dyDescent="0.25">
      <c r="A94" s="157"/>
      <c r="B94" s="133" t="s">
        <v>259</v>
      </c>
      <c r="C94" s="142"/>
      <c r="D94" s="135">
        <v>1000</v>
      </c>
      <c r="E94" s="136">
        <v>739.88</v>
      </c>
      <c r="F94" s="204">
        <f t="shared" si="3"/>
        <v>0.73987999999999998</v>
      </c>
    </row>
    <row r="95" spans="1:6" x14ac:dyDescent="0.25">
      <c r="A95" s="129" t="s">
        <v>260</v>
      </c>
      <c r="B95" s="130" t="s">
        <v>97</v>
      </c>
      <c r="C95" s="129">
        <v>318</v>
      </c>
      <c r="D95" s="131">
        <f>SUM(D96:D100)</f>
        <v>21331.66</v>
      </c>
      <c r="E95" s="131">
        <f>SUM(E96:E100)</f>
        <v>20281.2</v>
      </c>
      <c r="F95" s="204">
        <f t="shared" si="3"/>
        <v>0.95075582491001642</v>
      </c>
    </row>
    <row r="96" spans="1:6" x14ac:dyDescent="0.25">
      <c r="A96" s="138"/>
      <c r="B96" s="162" t="s">
        <v>261</v>
      </c>
      <c r="C96" s="163"/>
      <c r="D96" s="136">
        <v>6000</v>
      </c>
      <c r="E96" s="136">
        <v>6000</v>
      </c>
      <c r="F96" s="204">
        <f t="shared" si="3"/>
        <v>1</v>
      </c>
    </row>
    <row r="97" spans="1:6" hidden="1" x14ac:dyDescent="0.25">
      <c r="A97" s="148"/>
      <c r="B97" s="140" t="s">
        <v>141</v>
      </c>
      <c r="C97" s="164"/>
      <c r="D97" s="135">
        <v>0</v>
      </c>
      <c r="E97" s="136">
        <v>0</v>
      </c>
      <c r="F97" s="204"/>
    </row>
    <row r="98" spans="1:6" ht="23.25" x14ac:dyDescent="0.25">
      <c r="A98" s="148"/>
      <c r="B98" s="139" t="s">
        <v>262</v>
      </c>
      <c r="C98" s="148"/>
      <c r="D98" s="135">
        <v>5331.66</v>
      </c>
      <c r="E98" s="136">
        <v>5291.91</v>
      </c>
      <c r="F98" s="204">
        <f t="shared" si="3"/>
        <v>0.9925445358481223</v>
      </c>
    </row>
    <row r="99" spans="1:6" x14ac:dyDescent="0.25">
      <c r="A99" s="148"/>
      <c r="B99" s="139" t="s">
        <v>263</v>
      </c>
      <c r="C99" s="148"/>
      <c r="D99" s="135">
        <v>7000</v>
      </c>
      <c r="E99" s="136">
        <v>6998.7</v>
      </c>
      <c r="F99" s="204">
        <f t="shared" si="3"/>
        <v>0.99981428571428566</v>
      </c>
    </row>
    <row r="100" spans="1:6" ht="22.5" x14ac:dyDescent="0.25">
      <c r="A100" s="148"/>
      <c r="B100" s="133" t="s">
        <v>264</v>
      </c>
      <c r="C100" s="148"/>
      <c r="D100" s="135">
        <v>3000</v>
      </c>
      <c r="E100" s="137">
        <v>1990.59</v>
      </c>
      <c r="F100" s="204">
        <f t="shared" si="3"/>
        <v>0.66352999999999995</v>
      </c>
    </row>
    <row r="101" spans="1:6" x14ac:dyDescent="0.25">
      <c r="A101" s="129" t="s">
        <v>265</v>
      </c>
      <c r="B101" s="130" t="s">
        <v>104</v>
      </c>
      <c r="C101" s="129">
        <v>238</v>
      </c>
      <c r="D101" s="131">
        <f>SUM(D102:D108)</f>
        <v>18037.2</v>
      </c>
      <c r="E101" s="131">
        <f>SUM(E102:E108)</f>
        <v>17390.57</v>
      </c>
      <c r="F101" s="204">
        <f t="shared" si="3"/>
        <v>0.96415020069633861</v>
      </c>
    </row>
    <row r="102" spans="1:6" x14ac:dyDescent="0.25">
      <c r="A102" s="157"/>
      <c r="B102" s="133" t="s">
        <v>105</v>
      </c>
      <c r="C102" s="157"/>
      <c r="D102" s="135">
        <v>5700</v>
      </c>
      <c r="E102" s="136">
        <v>5166</v>
      </c>
      <c r="F102" s="204">
        <f t="shared" si="3"/>
        <v>0.90631578947368419</v>
      </c>
    </row>
    <row r="103" spans="1:6" x14ac:dyDescent="0.25">
      <c r="A103" s="157"/>
      <c r="B103" s="133" t="s">
        <v>110</v>
      </c>
      <c r="C103" s="157"/>
      <c r="D103" s="135">
        <v>1000</v>
      </c>
      <c r="E103" s="136">
        <v>1000</v>
      </c>
      <c r="F103" s="204">
        <f t="shared" si="3"/>
        <v>1</v>
      </c>
    </row>
    <row r="104" spans="1:6" ht="22.5" x14ac:dyDescent="0.25">
      <c r="A104" s="156"/>
      <c r="B104" s="133" t="s">
        <v>266</v>
      </c>
      <c r="C104" s="165"/>
      <c r="D104" s="135">
        <v>500</v>
      </c>
      <c r="E104" s="136">
        <v>500</v>
      </c>
      <c r="F104" s="204">
        <f t="shared" si="3"/>
        <v>1</v>
      </c>
    </row>
    <row r="105" spans="1:6" hidden="1" x14ac:dyDescent="0.25">
      <c r="A105" s="156"/>
      <c r="B105" s="133" t="s">
        <v>267</v>
      </c>
      <c r="C105" s="157"/>
      <c r="D105" s="135"/>
      <c r="E105" s="136"/>
      <c r="F105" s="204"/>
    </row>
    <row r="106" spans="1:6" x14ac:dyDescent="0.25">
      <c r="A106" s="156"/>
      <c r="B106" s="133" t="s">
        <v>268</v>
      </c>
      <c r="C106" s="157"/>
      <c r="D106" s="135">
        <v>2000</v>
      </c>
      <c r="E106" s="136">
        <v>2000</v>
      </c>
      <c r="F106" s="204">
        <f t="shared" si="3"/>
        <v>1</v>
      </c>
    </row>
    <row r="107" spans="1:6" ht="22.5" x14ac:dyDescent="0.25">
      <c r="A107" s="156"/>
      <c r="B107" s="133" t="s">
        <v>269</v>
      </c>
      <c r="C107" s="157"/>
      <c r="D107" s="135">
        <v>3337.2</v>
      </c>
      <c r="E107" s="136">
        <v>3225.68</v>
      </c>
      <c r="F107" s="204">
        <f t="shared" si="3"/>
        <v>0.96658276399376719</v>
      </c>
    </row>
    <row r="108" spans="1:6" ht="22.5" x14ac:dyDescent="0.25">
      <c r="A108" s="159"/>
      <c r="B108" s="145" t="s">
        <v>262</v>
      </c>
      <c r="C108" s="160"/>
      <c r="D108" s="151">
        <v>5500</v>
      </c>
      <c r="E108" s="137">
        <v>5498.89</v>
      </c>
      <c r="F108" s="204">
        <f t="shared" si="3"/>
        <v>0.99979818181818192</v>
      </c>
    </row>
    <row r="109" spans="1:6" x14ac:dyDescent="0.25">
      <c r="A109" s="129" t="s">
        <v>270</v>
      </c>
      <c r="B109" s="130" t="s">
        <v>85</v>
      </c>
      <c r="C109" s="129">
        <v>570</v>
      </c>
      <c r="D109" s="131">
        <f>SUM(D110:D117)</f>
        <v>31709.23</v>
      </c>
      <c r="E109" s="131">
        <f>SUM(E110:E117)</f>
        <v>31375.4</v>
      </c>
      <c r="F109" s="204">
        <f t="shared" si="3"/>
        <v>0.98947215053787185</v>
      </c>
    </row>
    <row r="110" spans="1:6" x14ac:dyDescent="0.25">
      <c r="A110" s="138"/>
      <c r="B110" s="139" t="s">
        <v>86</v>
      </c>
      <c r="C110" s="138"/>
      <c r="D110" s="135">
        <v>2000</v>
      </c>
      <c r="E110" s="136">
        <v>1995.06</v>
      </c>
      <c r="F110" s="204">
        <f t="shared" si="3"/>
        <v>0.99753000000000003</v>
      </c>
    </row>
    <row r="111" spans="1:6" ht="22.5" x14ac:dyDescent="0.25">
      <c r="A111" s="138"/>
      <c r="B111" s="133" t="s">
        <v>271</v>
      </c>
      <c r="C111" s="138"/>
      <c r="D111" s="135">
        <v>1000</v>
      </c>
      <c r="E111" s="136">
        <v>1000</v>
      </c>
      <c r="F111" s="204">
        <f t="shared" si="3"/>
        <v>1</v>
      </c>
    </row>
    <row r="112" spans="1:6" ht="23.25" x14ac:dyDescent="0.25">
      <c r="A112" s="148"/>
      <c r="B112" s="139" t="s">
        <v>272</v>
      </c>
      <c r="C112" s="148"/>
      <c r="D112" s="135">
        <v>5500</v>
      </c>
      <c r="E112" s="136">
        <v>5498.71</v>
      </c>
      <c r="F112" s="204">
        <f t="shared" si="3"/>
        <v>0.99976545454545451</v>
      </c>
    </row>
    <row r="113" spans="1:6" x14ac:dyDescent="0.25">
      <c r="A113" s="148"/>
      <c r="B113" s="139" t="s">
        <v>273</v>
      </c>
      <c r="C113" s="148"/>
      <c r="D113" s="135">
        <v>2990</v>
      </c>
      <c r="E113" s="136">
        <v>2900</v>
      </c>
      <c r="F113" s="204">
        <f t="shared" si="3"/>
        <v>0.96989966555183948</v>
      </c>
    </row>
    <row r="114" spans="1:6" ht="23.25" x14ac:dyDescent="0.25">
      <c r="A114" s="148"/>
      <c r="B114" s="139" t="s">
        <v>274</v>
      </c>
      <c r="C114" s="148"/>
      <c r="D114" s="135">
        <v>5500</v>
      </c>
      <c r="E114" s="136">
        <v>5340.77</v>
      </c>
      <c r="F114" s="204">
        <f t="shared" si="3"/>
        <v>0.97104909090909097</v>
      </c>
    </row>
    <row r="115" spans="1:6" x14ac:dyDescent="0.25">
      <c r="A115" s="148"/>
      <c r="B115" s="139" t="s">
        <v>275</v>
      </c>
      <c r="C115" s="148"/>
      <c r="D115" s="135">
        <v>8709.23</v>
      </c>
      <c r="E115" s="136">
        <v>8664.5499999999993</v>
      </c>
      <c r="F115" s="204">
        <f t="shared" si="3"/>
        <v>0.99486981053434109</v>
      </c>
    </row>
    <row r="116" spans="1:6" ht="23.25" x14ac:dyDescent="0.25">
      <c r="A116" s="148"/>
      <c r="B116" s="139" t="s">
        <v>171</v>
      </c>
      <c r="C116" s="148"/>
      <c r="D116" s="135">
        <v>5500</v>
      </c>
      <c r="E116" s="136">
        <v>5476.31</v>
      </c>
      <c r="F116" s="204">
        <f t="shared" si="3"/>
        <v>0.9956927272727274</v>
      </c>
    </row>
    <row r="117" spans="1:6" x14ac:dyDescent="0.25">
      <c r="A117" s="148"/>
      <c r="B117" s="139" t="s">
        <v>276</v>
      </c>
      <c r="C117" s="148"/>
      <c r="D117" s="135">
        <v>510</v>
      </c>
      <c r="E117" s="137">
        <v>500</v>
      </c>
      <c r="F117" s="204">
        <f t="shared" si="3"/>
        <v>0.98039215686274506</v>
      </c>
    </row>
    <row r="118" spans="1:6" x14ac:dyDescent="0.25">
      <c r="A118" s="129" t="s">
        <v>277</v>
      </c>
      <c r="B118" s="130" t="s">
        <v>123</v>
      </c>
      <c r="C118" s="129">
        <v>332</v>
      </c>
      <c r="D118" s="131">
        <f>SUM(D119:D124)</f>
        <v>21908.19</v>
      </c>
      <c r="E118" s="131">
        <f>SUM(E119:E124)</f>
        <v>21907.809999999998</v>
      </c>
      <c r="F118" s="204">
        <f t="shared" si="3"/>
        <v>0.99998265488842297</v>
      </c>
    </row>
    <row r="119" spans="1:6" x14ac:dyDescent="0.25">
      <c r="A119" s="138"/>
      <c r="B119" s="139" t="s">
        <v>117</v>
      </c>
      <c r="C119" s="138"/>
      <c r="D119" s="135">
        <v>4200</v>
      </c>
      <c r="E119" s="136">
        <v>4200</v>
      </c>
      <c r="F119" s="204">
        <f t="shared" si="3"/>
        <v>1</v>
      </c>
    </row>
    <row r="120" spans="1:6" ht="23.25" x14ac:dyDescent="0.25">
      <c r="A120" s="132"/>
      <c r="B120" s="139" t="s">
        <v>278</v>
      </c>
      <c r="C120" s="148"/>
      <c r="D120" s="135">
        <v>12500</v>
      </c>
      <c r="E120" s="136">
        <v>12499.64</v>
      </c>
      <c r="F120" s="204">
        <f t="shared" si="3"/>
        <v>0.99997119999999995</v>
      </c>
    </row>
    <row r="121" spans="1:6" ht="24" thickBot="1" x14ac:dyDescent="0.3">
      <c r="A121" s="132"/>
      <c r="B121" s="139" t="s">
        <v>279</v>
      </c>
      <c r="C121" s="148"/>
      <c r="D121" s="135">
        <v>5208.1899999999996</v>
      </c>
      <c r="E121" s="136">
        <v>5208.17</v>
      </c>
      <c r="F121" s="204">
        <f t="shared" si="3"/>
        <v>0.99999615989432034</v>
      </c>
    </row>
    <row r="122" spans="1:6" hidden="1" x14ac:dyDescent="0.25">
      <c r="A122" s="132"/>
      <c r="B122" s="139" t="s">
        <v>280</v>
      </c>
      <c r="C122" s="148"/>
      <c r="D122" s="135">
        <v>0</v>
      </c>
      <c r="E122" s="136"/>
      <c r="F122" s="204"/>
    </row>
    <row r="123" spans="1:6" hidden="1" x14ac:dyDescent="0.25">
      <c r="A123" s="132"/>
      <c r="B123" s="139" t="s">
        <v>281</v>
      </c>
      <c r="C123" s="148"/>
      <c r="D123" s="135"/>
      <c r="E123" s="136"/>
      <c r="F123" s="204"/>
    </row>
    <row r="124" spans="1:6" ht="24" hidden="1" thickBot="1" x14ac:dyDescent="0.3">
      <c r="A124" s="132"/>
      <c r="B124" s="139" t="s">
        <v>282</v>
      </c>
      <c r="C124" s="148"/>
      <c r="D124" s="135"/>
      <c r="E124" s="136"/>
      <c r="F124" s="204"/>
    </row>
    <row r="125" spans="1:6" ht="15.75" thickBot="1" x14ac:dyDescent="0.3">
      <c r="A125" s="208"/>
      <c r="B125" s="166" t="s">
        <v>56</v>
      </c>
      <c r="C125" s="167">
        <f>C118+C109+C101+C95+C78+C73+C66+C59+C53+C47+C40+C32+C23+C15+C9+C5+C86</f>
        <v>6980</v>
      </c>
      <c r="D125" s="168">
        <f>D118+D109+D101+D95+D86+D78+D73+D66+D59+D53+D47+D40+D32+D23+D15+D9+D5</f>
        <v>410655.11000000004</v>
      </c>
      <c r="E125" s="168">
        <f>E118+E109+E101+E95+E86+E78+E73+E66+E59+E53+E47+E40+E32+E23+E15+E9+E5</f>
        <v>400359.08</v>
      </c>
      <c r="F125" s="209">
        <f t="shared" si="3"/>
        <v>0.97492779281377984</v>
      </c>
    </row>
    <row r="126" spans="1:6" x14ac:dyDescent="0.25">
      <c r="F126" s="205"/>
    </row>
  </sheetData>
  <mergeCells count="2">
    <mergeCell ref="B1:F1"/>
    <mergeCell ref="A3:F3"/>
  </mergeCells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12</vt:lpstr>
      <vt:lpstr>Tabela do załącznika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2020-03-31T09:24:12Z</cp:lastPrinted>
  <dcterms:created xsi:type="dcterms:W3CDTF">2019-09-06T09:59:01Z</dcterms:created>
  <dcterms:modified xsi:type="dcterms:W3CDTF">2020-03-31T09:25:06Z</dcterms:modified>
</cp:coreProperties>
</file>