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2" sheetId="14" r:id="rId1"/>
    <sheet name="Zał. nr 5" sheetId="16" r:id="rId2"/>
    <sheet name="Zał. nr 1" sheetId="17" r:id="rId3"/>
    <sheet name="Zał.nr 4" sheetId="18" r:id="rId4"/>
    <sheet name="Zał. nr 3" sheetId="19" r:id="rId5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_xlnm.Print_Titles" localSheetId="0">'Zał. nr 2'!$3:$3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28" i="19" l="1"/>
  <c r="H28" i="19"/>
  <c r="F28" i="19"/>
  <c r="H8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9" i="19"/>
  <c r="F91" i="16" l="1"/>
  <c r="G91" i="16"/>
  <c r="E91" i="16"/>
  <c r="F92" i="16"/>
  <c r="G92" i="16"/>
  <c r="E92" i="16"/>
  <c r="G93" i="16"/>
  <c r="F94" i="16"/>
  <c r="G94" i="16"/>
  <c r="G95" i="16"/>
  <c r="F9" i="16"/>
  <c r="G9" i="16"/>
  <c r="E38" i="16"/>
  <c r="F42" i="16"/>
  <c r="G42" i="16"/>
  <c r="E42" i="16"/>
  <c r="F43" i="16"/>
  <c r="G43" i="16"/>
  <c r="E43" i="16"/>
  <c r="G44" i="16"/>
  <c r="F75" i="16"/>
  <c r="F72" i="16" s="1"/>
  <c r="G75" i="16"/>
  <c r="G76" i="16"/>
  <c r="G72" i="16"/>
  <c r="F73" i="16"/>
  <c r="G73" i="16"/>
  <c r="G74" i="16"/>
  <c r="F67" i="16"/>
  <c r="G67" i="16"/>
  <c r="G68" i="16"/>
  <c r="F64" i="16"/>
  <c r="G64" i="16"/>
  <c r="F65" i="16"/>
  <c r="G65" i="16"/>
  <c r="G66" i="16"/>
  <c r="F62" i="16"/>
  <c r="F61" i="16" s="1"/>
  <c r="G62" i="16"/>
  <c r="G61" i="16" s="1"/>
  <c r="F56" i="16"/>
  <c r="G56" i="16"/>
  <c r="F59" i="16"/>
  <c r="G59" i="16"/>
  <c r="G60" i="16"/>
  <c r="F57" i="16"/>
  <c r="G57" i="16"/>
  <c r="G58" i="16"/>
  <c r="F53" i="16"/>
  <c r="G53" i="16"/>
  <c r="F54" i="16"/>
  <c r="G54" i="16"/>
  <c r="G55" i="16"/>
  <c r="F47" i="16"/>
  <c r="G47" i="16"/>
  <c r="F48" i="16"/>
  <c r="G48" i="16"/>
  <c r="G49" i="16"/>
  <c r="G46" i="16"/>
  <c r="F39" i="16"/>
  <c r="F38" i="16" s="1"/>
  <c r="F8" i="16" s="1"/>
  <c r="F80" i="16" s="1"/>
  <c r="G39" i="16"/>
  <c r="G38" i="16" s="1"/>
  <c r="G8" i="16" s="1"/>
  <c r="G80" i="16" s="1"/>
  <c r="G105" i="16" s="1"/>
  <c r="F40" i="16"/>
  <c r="G40" i="16"/>
  <c r="G41" i="16"/>
  <c r="F36" i="16"/>
  <c r="F33" i="16" s="1"/>
  <c r="G36" i="16"/>
  <c r="G37" i="16"/>
  <c r="G33" i="16"/>
  <c r="F34" i="16"/>
  <c r="G34" i="16"/>
  <c r="G35" i="16"/>
  <c r="F30" i="16"/>
  <c r="G30" i="16"/>
  <c r="F31" i="16"/>
  <c r="G31" i="16"/>
  <c r="G32" i="16"/>
  <c r="F25" i="16"/>
  <c r="G25" i="16"/>
  <c r="F28" i="16"/>
  <c r="G28" i="16"/>
  <c r="G29" i="16"/>
  <c r="F26" i="16"/>
  <c r="G26" i="16"/>
  <c r="G27" i="16"/>
  <c r="F21" i="16"/>
  <c r="G21" i="16"/>
  <c r="F22" i="16"/>
  <c r="G22" i="16"/>
  <c r="G24" i="16"/>
  <c r="G23" i="16"/>
  <c r="F13" i="16"/>
  <c r="G13" i="16"/>
  <c r="F14" i="16"/>
  <c r="G14" i="16"/>
  <c r="F16" i="16"/>
  <c r="G16" i="16"/>
  <c r="F18" i="16"/>
  <c r="G18" i="16"/>
  <c r="G19" i="16"/>
  <c r="G17" i="16"/>
  <c r="G15" i="16"/>
  <c r="F10" i="16"/>
  <c r="G10" i="16"/>
  <c r="F11" i="16"/>
  <c r="G11" i="16"/>
  <c r="G12" i="16"/>
  <c r="I21" i="18"/>
  <c r="J21" i="18"/>
  <c r="H21" i="18"/>
  <c r="H77" i="18" s="1"/>
  <c r="I38" i="18"/>
  <c r="J38" i="18"/>
  <c r="H38" i="18"/>
  <c r="J41" i="18"/>
  <c r="J40" i="18"/>
  <c r="F21" i="18"/>
  <c r="G21" i="18"/>
  <c r="E21" i="18"/>
  <c r="F38" i="18"/>
  <c r="G38" i="18"/>
  <c r="E38" i="18"/>
  <c r="G39" i="18"/>
  <c r="F45" i="18"/>
  <c r="G45" i="18"/>
  <c r="E45" i="18"/>
  <c r="I45" i="18"/>
  <c r="J45" i="18"/>
  <c r="H45" i="18"/>
  <c r="F8" i="18"/>
  <c r="G8" i="18"/>
  <c r="G77" i="18" s="1"/>
  <c r="E8" i="18"/>
  <c r="F9" i="18"/>
  <c r="G9" i="18"/>
  <c r="E9" i="18"/>
  <c r="E77" i="18"/>
  <c r="I74" i="18"/>
  <c r="J74" i="18"/>
  <c r="J76" i="18"/>
  <c r="H74" i="18"/>
  <c r="F74" i="18"/>
  <c r="G74" i="18"/>
  <c r="E74" i="18"/>
  <c r="G75" i="18"/>
  <c r="F59" i="18"/>
  <c r="G59" i="18"/>
  <c r="E59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61" i="18"/>
  <c r="I59" i="18"/>
  <c r="J59" i="18"/>
  <c r="H59" i="18"/>
  <c r="G60" i="18"/>
  <c r="I46" i="18"/>
  <c r="J46" i="18"/>
  <c r="H46" i="18"/>
  <c r="F46" i="18"/>
  <c r="G46" i="18"/>
  <c r="E46" i="18"/>
  <c r="G47" i="18"/>
  <c r="I42" i="18"/>
  <c r="J42" i="18"/>
  <c r="J44" i="18"/>
  <c r="H42" i="18"/>
  <c r="F42" i="18"/>
  <c r="G42" i="18"/>
  <c r="E42" i="18"/>
  <c r="G43" i="18"/>
  <c r="I22" i="18"/>
  <c r="H22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24" i="18"/>
  <c r="F22" i="18"/>
  <c r="G22" i="18"/>
  <c r="E22" i="18"/>
  <c r="G23" i="18"/>
  <c r="I15" i="18"/>
  <c r="J15" i="18"/>
  <c r="H15" i="18"/>
  <c r="I16" i="18"/>
  <c r="J16" i="18"/>
  <c r="H16" i="18"/>
  <c r="F15" i="18"/>
  <c r="G15" i="18"/>
  <c r="E15" i="18"/>
  <c r="F16" i="18"/>
  <c r="G16" i="18"/>
  <c r="E16" i="18"/>
  <c r="G17" i="18"/>
  <c r="I8" i="18"/>
  <c r="J8" i="18"/>
  <c r="H8" i="18"/>
  <c r="I9" i="18"/>
  <c r="J9" i="18"/>
  <c r="H9" i="18"/>
  <c r="G10" i="18"/>
  <c r="I77" i="18" l="1"/>
  <c r="J22" i="18"/>
  <c r="J77" i="18" s="1"/>
  <c r="F77" i="18"/>
  <c r="F36" i="17"/>
  <c r="F130" i="17" s="1"/>
  <c r="G36" i="17"/>
  <c r="G130" i="17" s="1"/>
  <c r="F18" i="14"/>
  <c r="G18" i="14"/>
  <c r="F19" i="14"/>
  <c r="G19" i="14"/>
  <c r="E18" i="14"/>
  <c r="F23" i="14"/>
  <c r="G23" i="14"/>
  <c r="E23" i="14"/>
  <c r="G24" i="14"/>
  <c r="E130" i="17"/>
  <c r="F21" i="17"/>
  <c r="G21" i="17"/>
  <c r="E21" i="17"/>
  <c r="F22" i="17"/>
  <c r="G22" i="17"/>
  <c r="E22" i="17"/>
  <c r="G23" i="17"/>
  <c r="F14" i="17"/>
  <c r="E14" i="17"/>
  <c r="G18" i="17"/>
  <c r="F98" i="14" l="1"/>
  <c r="G98" i="14"/>
  <c r="E98" i="14"/>
  <c r="G100" i="14"/>
  <c r="G99" i="14"/>
  <c r="F325" i="14"/>
  <c r="G325" i="14"/>
  <c r="F536" i="14"/>
  <c r="G536" i="14"/>
  <c r="E536" i="14"/>
  <c r="G537" i="14"/>
  <c r="F351" i="14"/>
  <c r="G351" i="14"/>
  <c r="E351" i="14"/>
  <c r="G353" i="14"/>
  <c r="F87" i="17"/>
  <c r="G87" i="17"/>
  <c r="E87" i="17"/>
  <c r="F95" i="17"/>
  <c r="G95" i="17"/>
  <c r="E95" i="17"/>
  <c r="G96" i="17"/>
  <c r="F66" i="14"/>
  <c r="E66" i="14"/>
  <c r="G129" i="17" l="1"/>
  <c r="G126" i="17"/>
  <c r="G124" i="17"/>
  <c r="G121" i="17"/>
  <c r="G122" i="17"/>
  <c r="G120" i="17"/>
  <c r="G119" i="17" s="1"/>
  <c r="G118" i="17" s="1"/>
  <c r="G117" i="17"/>
  <c r="G113" i="17"/>
  <c r="G114" i="17"/>
  <c r="G115" i="17"/>
  <c r="G112" i="17"/>
  <c r="G109" i="17"/>
  <c r="G110" i="17"/>
  <c r="G108" i="17"/>
  <c r="G107" i="17" s="1"/>
  <c r="G104" i="17"/>
  <c r="G105" i="17"/>
  <c r="G103" i="17"/>
  <c r="G101" i="17"/>
  <c r="G99" i="17"/>
  <c r="G97" i="17" s="1"/>
  <c r="G98" i="17"/>
  <c r="G92" i="17"/>
  <c r="G91" i="17"/>
  <c r="G89" i="17"/>
  <c r="G88" i="17" s="1"/>
  <c r="G86" i="17"/>
  <c r="G85" i="17"/>
  <c r="G80" i="17"/>
  <c r="G81" i="17"/>
  <c r="G82" i="17"/>
  <c r="G83" i="17"/>
  <c r="G79" i="17"/>
  <c r="G77" i="17"/>
  <c r="G75" i="17"/>
  <c r="G72" i="17"/>
  <c r="G71" i="17" s="1"/>
  <c r="G70" i="17"/>
  <c r="G69" i="17" s="1"/>
  <c r="G68" i="17"/>
  <c r="G66" i="17"/>
  <c r="G65" i="17" s="1"/>
  <c r="G63" i="17"/>
  <c r="G62" i="17"/>
  <c r="G60" i="17"/>
  <c r="G59" i="17"/>
  <c r="G49" i="17"/>
  <c r="G50" i="17"/>
  <c r="G51" i="17"/>
  <c r="G52" i="17"/>
  <c r="G53" i="17"/>
  <c r="G54" i="17"/>
  <c r="G55" i="17"/>
  <c r="G56" i="17"/>
  <c r="G57" i="17"/>
  <c r="G48" i="17"/>
  <c r="G41" i="17"/>
  <c r="G42" i="17"/>
  <c r="G43" i="17"/>
  <c r="G44" i="17"/>
  <c r="G45" i="17"/>
  <c r="G46" i="17"/>
  <c r="G40" i="17"/>
  <c r="G16" i="17"/>
  <c r="G17" i="17"/>
  <c r="G19" i="17"/>
  <c r="G20" i="17"/>
  <c r="F127" i="17"/>
  <c r="G127" i="17"/>
  <c r="E128" i="17"/>
  <c r="E127" i="17" s="1"/>
  <c r="E125" i="17"/>
  <c r="E123" i="17"/>
  <c r="F119" i="17"/>
  <c r="F118" i="17" s="1"/>
  <c r="E119" i="17"/>
  <c r="F116" i="17"/>
  <c r="G116" i="17"/>
  <c r="E116" i="17"/>
  <c r="F111" i="17"/>
  <c r="E111" i="17"/>
  <c r="F107" i="17"/>
  <c r="E107" i="17"/>
  <c r="F102" i="17"/>
  <c r="E102" i="17"/>
  <c r="E100" i="17"/>
  <c r="F97" i="17"/>
  <c r="E97" i="17"/>
  <c r="F93" i="17"/>
  <c r="G93" i="17"/>
  <c r="E93" i="17"/>
  <c r="F90" i="17"/>
  <c r="E90" i="17"/>
  <c r="F88" i="17"/>
  <c r="E88" i="17"/>
  <c r="F74" i="17"/>
  <c r="G74" i="17"/>
  <c r="E74" i="17"/>
  <c r="F76" i="17"/>
  <c r="G76" i="17"/>
  <c r="E76" i="17"/>
  <c r="F78" i="17"/>
  <c r="E78" i="17"/>
  <c r="E73" i="17" s="1"/>
  <c r="F84" i="17"/>
  <c r="E84" i="17"/>
  <c r="F71" i="17"/>
  <c r="E71" i="17"/>
  <c r="F69" i="17"/>
  <c r="E69" i="17"/>
  <c r="F67" i="17"/>
  <c r="F64" i="17" s="1"/>
  <c r="G67" i="17"/>
  <c r="E67" i="17"/>
  <c r="F65" i="17"/>
  <c r="E65" i="17"/>
  <c r="E64" i="17" s="1"/>
  <c r="F61" i="17"/>
  <c r="E61" i="17"/>
  <c r="F58" i="17"/>
  <c r="E58" i="17"/>
  <c r="F47" i="17"/>
  <c r="E47" i="17"/>
  <c r="F39" i="17"/>
  <c r="E39" i="17"/>
  <c r="F37" i="17"/>
  <c r="E37" i="17"/>
  <c r="E36" i="17" s="1"/>
  <c r="G38" i="17"/>
  <c r="G37" i="17" s="1"/>
  <c r="F34" i="17"/>
  <c r="F33" i="17" s="1"/>
  <c r="E34" i="17"/>
  <c r="E33" i="17" s="1"/>
  <c r="G35" i="17"/>
  <c r="G34" i="17" s="1"/>
  <c r="G33" i="17" s="1"/>
  <c r="F31" i="17"/>
  <c r="F30" i="17" s="1"/>
  <c r="E31" i="17"/>
  <c r="E30" i="17" s="1"/>
  <c r="G32" i="17"/>
  <c r="G31" i="17" s="1"/>
  <c r="G30" i="17" s="1"/>
  <c r="F25" i="17"/>
  <c r="E25" i="17"/>
  <c r="F27" i="17"/>
  <c r="E27" i="17"/>
  <c r="G28" i="17"/>
  <c r="G29" i="17"/>
  <c r="G26" i="17"/>
  <c r="G25" i="17" s="1"/>
  <c r="G15" i="17"/>
  <c r="F13" i="17"/>
  <c r="E13" i="17"/>
  <c r="F11" i="17"/>
  <c r="F10" i="17" s="1"/>
  <c r="G11" i="17"/>
  <c r="G10" i="17" s="1"/>
  <c r="E11" i="17"/>
  <c r="E10" i="17" s="1"/>
  <c r="G12" i="17"/>
  <c r="F7" i="17"/>
  <c r="F8" i="17"/>
  <c r="E8" i="17"/>
  <c r="E7" i="17" s="1"/>
  <c r="G9" i="17"/>
  <c r="G8" i="17" s="1"/>
  <c r="G7" i="17" s="1"/>
  <c r="F5" i="17"/>
  <c r="F4" i="17" s="1"/>
  <c r="E5" i="17"/>
  <c r="E4" i="17" s="1"/>
  <c r="G6" i="17"/>
  <c r="G5" i="17" s="1"/>
  <c r="G4" i="17" s="1"/>
  <c r="G14" i="17" l="1"/>
  <c r="G13" i="17" s="1"/>
  <c r="E118" i="17"/>
  <c r="E24" i="17"/>
  <c r="E106" i="17"/>
  <c r="F106" i="17"/>
  <c r="F24" i="17"/>
  <c r="G90" i="17"/>
  <c r="G39" i="17"/>
  <c r="G78" i="17"/>
  <c r="G84" i="17"/>
  <c r="G102" i="17"/>
  <c r="G47" i="17"/>
  <c r="G27" i="17"/>
  <c r="G24" i="17" s="1"/>
  <c r="G111" i="17"/>
  <c r="G106" i="17" s="1"/>
  <c r="G64" i="17"/>
  <c r="G61" i="17"/>
  <c r="G58" i="17"/>
  <c r="G548" i="14"/>
  <c r="G549" i="14"/>
  <c r="G550" i="14"/>
  <c r="G551" i="14"/>
  <c r="G552" i="14"/>
  <c r="G553" i="14"/>
  <c r="G547" i="14"/>
  <c r="G539" i="14"/>
  <c r="G540" i="14"/>
  <c r="G541" i="14"/>
  <c r="G542" i="14"/>
  <c r="G543" i="14"/>
  <c r="G544" i="14"/>
  <c r="G545" i="14"/>
  <c r="G538" i="14"/>
  <c r="G533" i="14"/>
  <c r="G534" i="14"/>
  <c r="G532" i="14"/>
  <c r="G530" i="14"/>
  <c r="G527" i="14"/>
  <c r="G528" i="14"/>
  <c r="G526" i="14"/>
  <c r="G524" i="14"/>
  <c r="G523" i="14"/>
  <c r="G517" i="14"/>
  <c r="G518" i="14"/>
  <c r="G519" i="14"/>
  <c r="G520" i="14"/>
  <c r="G521" i="14"/>
  <c r="G516" i="14"/>
  <c r="G512" i="14"/>
  <c r="G513" i="14"/>
  <c r="G514" i="14"/>
  <c r="G511" i="14"/>
  <c r="G505" i="14"/>
  <c r="G506" i="14"/>
  <c r="G507" i="14"/>
  <c r="G504" i="14"/>
  <c r="G497" i="14"/>
  <c r="G498" i="14"/>
  <c r="G499" i="14"/>
  <c r="G496" i="14"/>
  <c r="G490" i="14"/>
  <c r="G491" i="14"/>
  <c r="G492" i="14"/>
  <c r="G489" i="14"/>
  <c r="G483" i="14"/>
  <c r="G484" i="14"/>
  <c r="G485" i="14"/>
  <c r="G486" i="14"/>
  <c r="G487" i="14"/>
  <c r="G482" i="14"/>
  <c r="G480" i="14"/>
  <c r="G479" i="14"/>
  <c r="G475" i="14"/>
  <c r="G476" i="14"/>
  <c r="G477" i="14"/>
  <c r="G474" i="14"/>
  <c r="G472" i="14"/>
  <c r="G462" i="14"/>
  <c r="G463" i="14"/>
  <c r="G464" i="14"/>
  <c r="G465" i="14"/>
  <c r="G466" i="14"/>
  <c r="G467" i="14"/>
  <c r="G468" i="14"/>
  <c r="G469" i="14"/>
  <c r="G470" i="14"/>
  <c r="G461" i="14"/>
  <c r="G456" i="14"/>
  <c r="G457" i="14"/>
  <c r="G458" i="14"/>
  <c r="G459" i="14"/>
  <c r="G455" i="14"/>
  <c r="G450" i="14"/>
  <c r="G448" i="14"/>
  <c r="G446" i="14"/>
  <c r="G438" i="14"/>
  <c r="G439" i="14"/>
  <c r="G440" i="14"/>
  <c r="G441" i="14"/>
  <c r="G442" i="14"/>
  <c r="G443" i="14"/>
  <c r="G444" i="14"/>
  <c r="G437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21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07" i="14"/>
  <c r="G404" i="14"/>
  <c r="G402" i="14"/>
  <c r="G391" i="14"/>
  <c r="G392" i="14"/>
  <c r="G393" i="14"/>
  <c r="G394" i="14"/>
  <c r="G395" i="14"/>
  <c r="G396" i="14"/>
  <c r="G397" i="14"/>
  <c r="G398" i="14"/>
  <c r="G399" i="14"/>
  <c r="G400" i="14"/>
  <c r="G390" i="14"/>
  <c r="G384" i="14"/>
  <c r="G383" i="14"/>
  <c r="G381" i="14"/>
  <c r="G379" i="14"/>
  <c r="G377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58" i="14"/>
  <c r="G356" i="14"/>
  <c r="G355" i="14"/>
  <c r="G352" i="14"/>
  <c r="G350" i="14"/>
  <c r="G348" i="14"/>
  <c r="G347" i="14"/>
  <c r="G345" i="14"/>
  <c r="G344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29" i="14"/>
  <c r="G327" i="14"/>
  <c r="G323" i="14"/>
  <c r="G324" i="14"/>
  <c r="G322" i="14"/>
  <c r="G310" i="14"/>
  <c r="G311" i="14"/>
  <c r="G312" i="14"/>
  <c r="G313" i="14"/>
  <c r="G314" i="14"/>
  <c r="G315" i="14"/>
  <c r="G316" i="14"/>
  <c r="G317" i="14"/>
  <c r="G318" i="14"/>
  <c r="G319" i="14"/>
  <c r="G320" i="14"/>
  <c r="G309" i="14"/>
  <c r="G306" i="14"/>
  <c r="G307" i="14"/>
  <c r="G305" i="14"/>
  <c r="G303" i="14"/>
  <c r="G298" i="14"/>
  <c r="G299" i="14"/>
  <c r="G291" i="14"/>
  <c r="G292" i="14"/>
  <c r="G293" i="14"/>
  <c r="G294" i="14"/>
  <c r="G295" i="14"/>
  <c r="G296" i="14"/>
  <c r="G297" i="14"/>
  <c r="G290" i="14"/>
  <c r="G276" i="14"/>
  <c r="G277" i="14"/>
  <c r="G278" i="14"/>
  <c r="G279" i="14"/>
  <c r="G280" i="14"/>
  <c r="G281" i="14"/>
  <c r="G282" i="14"/>
  <c r="G283" i="14"/>
  <c r="G275" i="14"/>
  <c r="G266" i="14"/>
  <c r="G267" i="14"/>
  <c r="G268" i="14"/>
  <c r="G269" i="14"/>
  <c r="G270" i="14"/>
  <c r="G271" i="14"/>
  <c r="G272" i="14"/>
  <c r="G273" i="14"/>
  <c r="G265" i="14"/>
  <c r="G254" i="14"/>
  <c r="G255" i="14"/>
  <c r="G256" i="14"/>
  <c r="G257" i="14"/>
  <c r="G258" i="14"/>
  <c r="G259" i="14"/>
  <c r="G260" i="14"/>
  <c r="G261" i="14"/>
  <c r="G262" i="14"/>
  <c r="G263" i="14"/>
  <c r="G253" i="14"/>
  <c r="G251" i="14"/>
  <c r="G250" i="14"/>
  <c r="G248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06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192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70" i="14"/>
  <c r="G167" i="14"/>
  <c r="G164" i="14"/>
  <c r="G163" i="14"/>
  <c r="G158" i="14"/>
  <c r="G159" i="14"/>
  <c r="G160" i="14"/>
  <c r="G157" i="14"/>
  <c r="G155" i="14"/>
  <c r="G150" i="14"/>
  <c r="G151" i="14"/>
  <c r="G152" i="14"/>
  <c r="G149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34" i="14"/>
  <c r="G132" i="14"/>
  <c r="G128" i="14"/>
  <c r="G129" i="14"/>
  <c r="G127" i="14"/>
  <c r="G123" i="14"/>
  <c r="G124" i="14"/>
  <c r="G122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04" i="14"/>
  <c r="G102" i="14"/>
  <c r="G101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74" i="14"/>
  <c r="G68" i="14"/>
  <c r="G69" i="14"/>
  <c r="G70" i="14"/>
  <c r="G71" i="14"/>
  <c r="G72" i="14"/>
  <c r="G67" i="14"/>
  <c r="G63" i="14"/>
  <c r="G64" i="14"/>
  <c r="G65" i="14"/>
  <c r="G62" i="14"/>
  <c r="G58" i="14"/>
  <c r="G55" i="14"/>
  <c r="G54" i="14"/>
  <c r="G42" i="14"/>
  <c r="G43" i="14"/>
  <c r="G44" i="14"/>
  <c r="G45" i="14"/>
  <c r="G46" i="14"/>
  <c r="G47" i="14"/>
  <c r="G48" i="14"/>
  <c r="G49" i="14"/>
  <c r="G50" i="14"/>
  <c r="G51" i="14"/>
  <c r="G41" i="14"/>
  <c r="G39" i="14"/>
  <c r="G35" i="14"/>
  <c r="G36" i="14"/>
  <c r="G34" i="14"/>
  <c r="G27" i="14"/>
  <c r="G28" i="14"/>
  <c r="G29" i="14"/>
  <c r="G30" i="14"/>
  <c r="G31" i="14"/>
  <c r="G26" i="14"/>
  <c r="G21" i="14"/>
  <c r="G22" i="14"/>
  <c r="G20" i="14"/>
  <c r="G14" i="14"/>
  <c r="G15" i="14"/>
  <c r="G16" i="14"/>
  <c r="G17" i="14"/>
  <c r="G13" i="14"/>
  <c r="G10" i="14"/>
  <c r="G8" i="14"/>
  <c r="G6" i="14"/>
  <c r="G66" i="14" l="1"/>
  <c r="F169" i="14"/>
  <c r="G169" i="14"/>
  <c r="E169" i="14"/>
  <c r="F73" i="14"/>
  <c r="E73" i="14"/>
  <c r="G546" i="14" l="1"/>
  <c r="F546" i="14"/>
  <c r="F284" i="14"/>
  <c r="E284" i="14"/>
  <c r="G63" i="16" l="1"/>
  <c r="F78" i="16"/>
  <c r="F77" i="16" s="1"/>
  <c r="G79" i="16"/>
  <c r="G78" i="16" s="1"/>
  <c r="G77" i="16" s="1"/>
  <c r="F83" i="16"/>
  <c r="F84" i="16"/>
  <c r="F86" i="16"/>
  <c r="F87" i="16"/>
  <c r="F90" i="16"/>
  <c r="F104" i="16" s="1"/>
  <c r="F105" i="16" s="1"/>
  <c r="E8" i="16"/>
  <c r="E46" i="16"/>
  <c r="E20" i="16"/>
  <c r="E9" i="16"/>
  <c r="E90" i="16"/>
  <c r="E89" i="16" s="1"/>
  <c r="E86" i="16"/>
  <c r="E87" i="16"/>
  <c r="E83" i="16"/>
  <c r="E84" i="16"/>
  <c r="E99" i="16"/>
  <c r="E102" i="16"/>
  <c r="E100" i="16"/>
  <c r="E96" i="16"/>
  <c r="E97" i="16"/>
  <c r="E94" i="16"/>
  <c r="E72" i="16"/>
  <c r="E78" i="16"/>
  <c r="E77" i="16" s="1"/>
  <c r="E75" i="16"/>
  <c r="E73" i="16"/>
  <c r="E62" i="16"/>
  <c r="E61" i="16" s="1"/>
  <c r="E64" i="16"/>
  <c r="E67" i="16"/>
  <c r="E65" i="16"/>
  <c r="E59" i="16"/>
  <c r="E57" i="16"/>
  <c r="E56" i="16" s="1"/>
  <c r="E54" i="16"/>
  <c r="E53" i="16" s="1"/>
  <c r="E48" i="16"/>
  <c r="E47" i="16" s="1"/>
  <c r="E40" i="16"/>
  <c r="E39" i="16" s="1"/>
  <c r="E36" i="16"/>
  <c r="E34" i="16"/>
  <c r="E33" i="16" s="1"/>
  <c r="E30" i="16"/>
  <c r="E31" i="16"/>
  <c r="E28" i="16"/>
  <c r="E26" i="16"/>
  <c r="E21" i="16"/>
  <c r="E22" i="16"/>
  <c r="E14" i="16"/>
  <c r="E13" i="16" s="1"/>
  <c r="E16" i="16"/>
  <c r="E18" i="16"/>
  <c r="E11" i="16"/>
  <c r="E10" i="16" s="1"/>
  <c r="F89" i="16" l="1"/>
  <c r="E104" i="16"/>
  <c r="F52" i="16"/>
  <c r="E52" i="16"/>
  <c r="E45" i="16" s="1"/>
  <c r="E80" i="16" s="1"/>
  <c r="E105" i="16" s="1"/>
  <c r="G52" i="16"/>
  <c r="E25" i="16"/>
  <c r="F531" i="14" l="1"/>
  <c r="G73" i="14" l="1"/>
  <c r="F165" i="14"/>
  <c r="E535" i="14"/>
  <c r="E546" i="14"/>
  <c r="F535" i="14"/>
  <c r="F529" i="14"/>
  <c r="F509" i="14" s="1"/>
  <c r="E531" i="14"/>
  <c r="E529" i="14"/>
  <c r="F525" i="14"/>
  <c r="E525" i="14"/>
  <c r="F522" i="14"/>
  <c r="E522" i="14"/>
  <c r="F515" i="14"/>
  <c r="E515" i="14"/>
  <c r="F510" i="14"/>
  <c r="E510" i="14"/>
  <c r="E509" i="14" s="1"/>
  <c r="F500" i="14"/>
  <c r="E500" i="14"/>
  <c r="F495" i="14"/>
  <c r="E495" i="14"/>
  <c r="F488" i="14"/>
  <c r="E488" i="14"/>
  <c r="F481" i="14"/>
  <c r="E481" i="14"/>
  <c r="F478" i="14"/>
  <c r="E478" i="14"/>
  <c r="F473" i="14"/>
  <c r="E473" i="14"/>
  <c r="F471" i="14"/>
  <c r="E471" i="14"/>
  <c r="F460" i="14"/>
  <c r="E460" i="14"/>
  <c r="F454" i="14"/>
  <c r="E454" i="14"/>
  <c r="F449" i="14"/>
  <c r="E449" i="14"/>
  <c r="E447" i="14"/>
  <c r="E445" i="14"/>
  <c r="F436" i="14"/>
  <c r="E436" i="14"/>
  <c r="F420" i="14"/>
  <c r="E420" i="14"/>
  <c r="F406" i="14"/>
  <c r="F405" i="14" s="1"/>
  <c r="E406" i="14"/>
  <c r="E405" i="14" s="1"/>
  <c r="F403" i="14"/>
  <c r="E403" i="14"/>
  <c r="F401" i="14"/>
  <c r="E401" i="14"/>
  <c r="F389" i="14"/>
  <c r="F388" i="14" s="1"/>
  <c r="E389" i="14"/>
  <c r="F382" i="14"/>
  <c r="E382" i="14"/>
  <c r="F380" i="14"/>
  <c r="E380" i="14"/>
  <c r="F378" i="14"/>
  <c r="E378" i="14"/>
  <c r="F376" i="14"/>
  <c r="E376" i="14"/>
  <c r="F357" i="14"/>
  <c r="E357" i="14"/>
  <c r="F354" i="14"/>
  <c r="E354" i="14"/>
  <c r="F349" i="14"/>
  <c r="E349" i="14"/>
  <c r="F346" i="14"/>
  <c r="E346" i="14"/>
  <c r="F343" i="14"/>
  <c r="E343" i="14"/>
  <c r="F326" i="14"/>
  <c r="F328" i="14"/>
  <c r="E328" i="14"/>
  <c r="E326" i="14"/>
  <c r="F321" i="14"/>
  <c r="E321" i="14"/>
  <c r="F308" i="14"/>
  <c r="E308" i="14"/>
  <c r="F304" i="14"/>
  <c r="E304" i="14"/>
  <c r="F302" i="14"/>
  <c r="E302" i="14"/>
  <c r="F274" i="14"/>
  <c r="E274" i="14"/>
  <c r="F264" i="14"/>
  <c r="E264" i="14"/>
  <c r="F247" i="14"/>
  <c r="F249" i="14"/>
  <c r="F252" i="14"/>
  <c r="E252" i="14"/>
  <c r="E249" i="14"/>
  <c r="E247" i="14"/>
  <c r="F205" i="14"/>
  <c r="E205" i="14"/>
  <c r="F191" i="14"/>
  <c r="E191" i="14"/>
  <c r="E168" i="14" s="1"/>
  <c r="E166" i="14"/>
  <c r="E165" i="14" s="1"/>
  <c r="F162" i="14"/>
  <c r="F161" i="14" s="1"/>
  <c r="E162" i="14"/>
  <c r="E161" i="14" s="1"/>
  <c r="F154" i="14"/>
  <c r="F156" i="14"/>
  <c r="E156" i="14"/>
  <c r="E154" i="14"/>
  <c r="F148" i="14"/>
  <c r="E148" i="14"/>
  <c r="F133" i="14"/>
  <c r="E133" i="14"/>
  <c r="F131" i="14"/>
  <c r="F130" i="14" s="1"/>
  <c r="E131" i="14"/>
  <c r="F125" i="14"/>
  <c r="F126" i="14"/>
  <c r="E126" i="14"/>
  <c r="E125" i="14" s="1"/>
  <c r="F121" i="14"/>
  <c r="E121" i="14"/>
  <c r="F103" i="14"/>
  <c r="E103" i="14"/>
  <c r="F61" i="14"/>
  <c r="E61" i="14"/>
  <c r="F56" i="14"/>
  <c r="E52" i="14"/>
  <c r="E56" i="14"/>
  <c r="F53" i="14"/>
  <c r="E53" i="14"/>
  <c r="F40" i="14"/>
  <c r="E40" i="14"/>
  <c r="F38" i="14"/>
  <c r="F37" i="14" s="1"/>
  <c r="E38" i="14"/>
  <c r="F33" i="14"/>
  <c r="F32" i="14" s="1"/>
  <c r="E33" i="14"/>
  <c r="E32" i="14" s="1"/>
  <c r="F25" i="14"/>
  <c r="E25" i="14"/>
  <c r="E19" i="14"/>
  <c r="F5" i="14"/>
  <c r="F7" i="14"/>
  <c r="F4" i="14" s="1"/>
  <c r="F9" i="14"/>
  <c r="F12" i="14"/>
  <c r="F11" i="14" s="1"/>
  <c r="E12" i="14"/>
  <c r="E11" i="14" s="1"/>
  <c r="E9" i="14"/>
  <c r="E7" i="14"/>
  <c r="E4" i="14" s="1"/>
  <c r="E5" i="14"/>
  <c r="F52" i="14" l="1"/>
  <c r="F453" i="14"/>
  <c r="F168" i="14"/>
  <c r="E301" i="14"/>
  <c r="E325" i="14"/>
  <c r="E388" i="14"/>
  <c r="E453" i="14"/>
  <c r="E37" i="14"/>
  <c r="E130" i="14"/>
  <c r="E60" i="14"/>
  <c r="G284" i="14"/>
  <c r="F60" i="14"/>
  <c r="F555" i="14" s="1"/>
  <c r="G535" i="14"/>
  <c r="G531" i="14"/>
  <c r="G525" i="14"/>
  <c r="G522" i="14"/>
  <c r="G515" i="14"/>
  <c r="G510" i="14"/>
  <c r="G500" i="14"/>
  <c r="G495" i="14"/>
  <c r="G488" i="14"/>
  <c r="G481" i="14"/>
  <c r="G478" i="14"/>
  <c r="G473" i="14"/>
  <c r="G471" i="14"/>
  <c r="G460" i="14"/>
  <c r="G454" i="14"/>
  <c r="G449" i="14"/>
  <c r="G447" i="14"/>
  <c r="G445" i="14"/>
  <c r="G436" i="14"/>
  <c r="G420" i="14"/>
  <c r="G406" i="14"/>
  <c r="G403" i="14"/>
  <c r="G401" i="14"/>
  <c r="G389" i="14"/>
  <c r="G382" i="14"/>
  <c r="G376" i="14"/>
  <c r="G357" i="14"/>
  <c r="G354" i="14"/>
  <c r="G349" i="14"/>
  <c r="G346" i="14"/>
  <c r="G343" i="14"/>
  <c r="G328" i="14"/>
  <c r="G326" i="14"/>
  <c r="G308" i="14"/>
  <c r="G304" i="14"/>
  <c r="G302" i="14"/>
  <c r="G274" i="14"/>
  <c r="G264" i="14"/>
  <c r="G252" i="14"/>
  <c r="G249" i="14"/>
  <c r="G247" i="14"/>
  <c r="G205" i="14"/>
  <c r="G191" i="14"/>
  <c r="G166" i="14"/>
  <c r="G165" i="14" s="1"/>
  <c r="G162" i="14"/>
  <c r="G161" i="14" s="1"/>
  <c r="G156" i="14"/>
  <c r="G148" i="14"/>
  <c r="G133" i="14"/>
  <c r="G131" i="14"/>
  <c r="G25" i="14"/>
  <c r="E555" i="14" l="1"/>
  <c r="G405" i="14"/>
  <c r="G388" i="14"/>
  <c r="G301" i="14"/>
  <c r="G168" i="14"/>
  <c r="G130" i="14"/>
  <c r="G453" i="14"/>
  <c r="G509" i="14"/>
  <c r="G126" i="14" l="1"/>
  <c r="G125" i="14" s="1"/>
  <c r="G121" i="14"/>
  <c r="G103" i="14"/>
  <c r="G61" i="14"/>
  <c r="G56" i="14"/>
  <c r="G53" i="14"/>
  <c r="G40" i="14"/>
  <c r="G33" i="14"/>
  <c r="G32" i="14" s="1"/>
  <c r="G38" i="14"/>
  <c r="G12" i="14"/>
  <c r="G11" i="14" s="1"/>
  <c r="G9" i="14"/>
  <c r="G7" i="14"/>
  <c r="G5" i="14"/>
  <c r="G37" i="14" l="1"/>
  <c r="G4" i="14"/>
  <c r="G60" i="14"/>
  <c r="G52" i="14"/>
  <c r="G555" i="14" l="1"/>
</calcChain>
</file>

<file path=xl/sharedStrings.xml><?xml version="1.0" encoding="utf-8"?>
<sst xmlns="http://schemas.openxmlformats.org/spreadsheetml/2006/main" count="2489" uniqueCount="479">
  <si>
    <t>Rozdział</t>
  </si>
  <si>
    <t>Paragraf</t>
  </si>
  <si>
    <t>600</t>
  </si>
  <si>
    <t>60016</t>
  </si>
  <si>
    <t>6050</t>
  </si>
  <si>
    <t>6060</t>
  </si>
  <si>
    <t>700</t>
  </si>
  <si>
    <t>70005</t>
  </si>
  <si>
    <t>750</t>
  </si>
  <si>
    <t>75023</t>
  </si>
  <si>
    <t>754</t>
  </si>
  <si>
    <t>75412</t>
  </si>
  <si>
    <t>801</t>
  </si>
  <si>
    <t>900</t>
  </si>
  <si>
    <t>90001</t>
  </si>
  <si>
    <t>6230</t>
  </si>
  <si>
    <t>90005</t>
  </si>
  <si>
    <t>926</t>
  </si>
  <si>
    <t>92601</t>
  </si>
  <si>
    <t>RAZEM:</t>
  </si>
  <si>
    <t>Dział</t>
  </si>
  <si>
    <t>Administracja publiczna</t>
  </si>
  <si>
    <t>Urzędy wojewódzkie</t>
  </si>
  <si>
    <t>Wynagrodzenia osobowe pracowników</t>
  </si>
  <si>
    <t>Składki na ubezpieczenia społeczne</t>
  </si>
  <si>
    <t>Składki na Fundusz Pracy</t>
  </si>
  <si>
    <t>Zakup materiałów i wyposażenia</t>
  </si>
  <si>
    <t>Zakup usług pozostałych</t>
  </si>
  <si>
    <t>Podróże służbowe krajowe</t>
  </si>
  <si>
    <t>Pomoc społeczna</t>
  </si>
  <si>
    <t>Dodatki mieszkaniowe</t>
  </si>
  <si>
    <t>Świadczenia społeczne</t>
  </si>
  <si>
    <t>Składki na ubezpieczenie zdrowotne</t>
  </si>
  <si>
    <t>Usługi opiekuńcze i specjalistyczne usługi opiekuńcze</t>
  </si>
  <si>
    <t>Rodzina</t>
  </si>
  <si>
    <t>Wynagrodzenia bezosobowe</t>
  </si>
  <si>
    <t>Zakup energii</t>
  </si>
  <si>
    <t>Odpisy na zakładowy fundusz świadczeń socjalnych</t>
  </si>
  <si>
    <t>Szkolenia pracowników niebędących członkami korpusu służby cywilnej</t>
  </si>
  <si>
    <t>Świadczenia rodzinne, świadczenie z funduszu alimentacyjnego oraz składki na ubezpieczenia emerytalne i rentowe z ubezpieczenia społecznego</t>
  </si>
  <si>
    <t>Zakup usług remontowych</t>
  </si>
  <si>
    <t>Oświata i wychowanie</t>
  </si>
  <si>
    <t>Przedszkola</t>
  </si>
  <si>
    <t>Zasiłki okresowe, celowe i pomoc w naturze oraz składki na ubezpieczenia emerytalne i rentowe</t>
  </si>
  <si>
    <t>Zasiłki stałe</t>
  </si>
  <si>
    <t>Ośrodki pomocy społecznej</t>
  </si>
  <si>
    <t>Treść</t>
  </si>
  <si>
    <t>Plan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</si>
  <si>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</si>
  <si>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</si>
  <si>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</si>
  <si>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</si>
  <si>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</si>
  <si>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>Lokalny transport zbiorowy</t>
  </si>
  <si>
    <t>Ochrona zdrowia</t>
  </si>
  <si>
    <t>Przeciwdziałanie alkoholizmowi</t>
  </si>
  <si>
    <t>Gospodarka komunalna i ochrona środowiska</t>
  </si>
  <si>
    <t>Schroniska dla zwierząt</t>
  </si>
  <si>
    <t>Gospodarka mieszkaniowa</t>
  </si>
  <si>
    <t>Dotacja przedmiotowa z budżetu dla samorządowego zakładu budżetowego</t>
  </si>
  <si>
    <t>Centra integracji społecznej</t>
  </si>
  <si>
    <t>Dotacja podmiotowa z budżetu dla niepublicznej jednostki systemu oświaty</t>
  </si>
  <si>
    <t>010</t>
  </si>
  <si>
    <t>Rolnictwo i łowiectwo</t>
  </si>
  <si>
    <t>01008</t>
  </si>
  <si>
    <t>Melioracje wodne</t>
  </si>
  <si>
    <t>Dotacja celowa z budżetu na finansowanie lub dofinansowanie zadań zleconych do realizacji stowarzyszeniom</t>
  </si>
  <si>
    <t>Bezpieczeństwo publiczne i ochrona przeciwpożarowa</t>
  </si>
  <si>
    <t>Ochotnicze straże pożarne</t>
  </si>
  <si>
    <t>Zadania ratownictwa górskiego i wodnego</t>
  </si>
  <si>
    <t>Pozostała działalność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</si>
  <si>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</si>
  <si>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</si>
  <si>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</si>
  <si>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Ochrona powietrza atmosferycznego i klimatu</t>
  </si>
  <si>
    <t>Utrzymanie zieleni w miastach i gminach</t>
  </si>
  <si>
    <t>Różne opłaty i składki</t>
  </si>
  <si>
    <t>Zwalczanie narkomanii</t>
  </si>
  <si>
    <t>90015</t>
  </si>
  <si>
    <t>80101</t>
  </si>
  <si>
    <t>Ośrodki wsparcia</t>
  </si>
  <si>
    <t>Szkoły podstawowe</t>
  </si>
  <si>
    <t>Wydatki inwestycyjne jednostek budżetowych</t>
  </si>
  <si>
    <t>Kultura fizyczna</t>
  </si>
  <si>
    <t>Obiekty sportowe</t>
  </si>
  <si>
    <t>Pozostałe działania związane z gospodarką odpadami</t>
  </si>
  <si>
    <t>01095</t>
  </si>
  <si>
    <t>4300</t>
  </si>
  <si>
    <t>Drogi publiczne gminne</t>
  </si>
  <si>
    <t>4210</t>
  </si>
  <si>
    <t>630</t>
  </si>
  <si>
    <t>Turystyka</t>
  </si>
  <si>
    <t>63095</t>
  </si>
  <si>
    <t>80104</t>
  </si>
  <si>
    <t>80195</t>
  </si>
  <si>
    <t>90004</t>
  </si>
  <si>
    <t>4170</t>
  </si>
  <si>
    <t>Oświetlenie ulic, placów i dróg</t>
  </si>
  <si>
    <t>921</t>
  </si>
  <si>
    <t>92105</t>
  </si>
  <si>
    <t>92109</t>
  </si>
  <si>
    <t>4110</t>
  </si>
  <si>
    <t>4120</t>
  </si>
  <si>
    <t>4260</t>
  </si>
  <si>
    <t>4360</t>
  </si>
  <si>
    <t>4430</t>
  </si>
  <si>
    <t>92116</t>
  </si>
  <si>
    <t>92195</t>
  </si>
  <si>
    <t>92695</t>
  </si>
  <si>
    <t>Razem:</t>
  </si>
  <si>
    <t>050</t>
  </si>
  <si>
    <t>Rybołówstwo i rybactwo</t>
  </si>
  <si>
    <t>05095</t>
  </si>
  <si>
    <t>Transport i łączność</t>
  </si>
  <si>
    <t>Gospodarka gruntami i nieruchomościami</t>
  </si>
  <si>
    <t>75011</t>
  </si>
  <si>
    <t>Urzędy gmin (miast i miast na prawach powiatu)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</si>
  <si>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</si>
  <si>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</si>
  <si>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</si>
  <si>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</si>
  <si>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758</t>
  </si>
  <si>
    <t>Różne rozliczenia</t>
  </si>
  <si>
    <t>80103</t>
  </si>
  <si>
    <t>Oddziały przedszkolne w szkołach podstawowych</t>
  </si>
  <si>
    <t>2310</t>
  </si>
  <si>
    <t>80148</t>
  </si>
  <si>
    <t>Stołówki szkolne i przedszkolne</t>
  </si>
  <si>
    <t>852</t>
  </si>
  <si>
    <t>85203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</si>
  <si>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</si>
  <si>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</si>
  <si>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</si>
  <si>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85216</t>
  </si>
  <si>
    <t>85219</t>
  </si>
  <si>
    <t>85228</t>
  </si>
  <si>
    <t>2360</t>
  </si>
  <si>
    <t>855</t>
  </si>
  <si>
    <t>85501</t>
  </si>
  <si>
    <t>Świadczenie wychowawcze</t>
  </si>
  <si>
    <t>85502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</si>
  <si>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</si>
  <si>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</si>
  <si>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90002</t>
  </si>
  <si>
    <t>Gospodarka odpadami komunalnymi</t>
  </si>
  <si>
    <t>90095</t>
  </si>
  <si>
    <t>Grupa Paragrafów</t>
  </si>
  <si>
    <t/>
  </si>
  <si>
    <t>2830</t>
  </si>
  <si>
    <t>Dotacja celowa z budżetu na finansowanie lub dofinansowanie zadań zleconych do realizacji pozostałym jednostkom nie zaliczanym do sektora finansów publicznych</t>
  </si>
  <si>
    <t>Izby rolnicze</t>
  </si>
  <si>
    <t>2850</t>
  </si>
  <si>
    <t>Wpłaty gmin na rzecz izb rolniczych w wysokości 2% uzyskanych wpływów z podatku rolnego</t>
  </si>
  <si>
    <t>Dotacje celowe przekazane gminie na zadania bieżące realizowane na podstawie porozumień (umów) między jednostkami samorządu terytorialnego</t>
  </si>
  <si>
    <t>4270</t>
  </si>
  <si>
    <t>Zakłady gospodarki mieszkaniowej</t>
  </si>
  <si>
    <t>2650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</si>
  <si>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</si>
  <si>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</si>
  <si>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</si>
  <si>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</si>
  <si>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</si>
  <si>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</si>
  <si>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</si>
  <si>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</si>
  <si>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</si>
  <si>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</si>
  <si>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</si>
  <si>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</si>
  <si>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</si>
  <si>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Plany zagospodarowania przestrzennego</t>
  </si>
  <si>
    <t>Cmentarze</t>
  </si>
  <si>
    <t>4010</t>
  </si>
  <si>
    <t>Rady gmin (miast i miast na prawach powiatu)</t>
  </si>
  <si>
    <t>3030</t>
  </si>
  <si>
    <t>Różne wydatki na rzecz osób fizycznych</t>
  </si>
  <si>
    <t>4190</t>
  </si>
  <si>
    <t>Nagrody konkursowe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</si>
  <si>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</si>
  <si>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</si>
  <si>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</si>
  <si>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</si>
  <si>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</si>
  <si>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</si>
  <si>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</si>
  <si>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</si>
  <si>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</si>
  <si>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</si>
  <si>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</si>
  <si>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</si>
  <si>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</si>
  <si>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</si>
  <si>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</si>
  <si>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</si>
  <si>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4440</t>
  </si>
  <si>
    <t>4700</t>
  </si>
  <si>
    <t>Promocja jednostek samorządu terytorialnego</t>
  </si>
  <si>
    <t>Wspólna obsługa jednostek samorządu terytorialnego</t>
  </si>
  <si>
    <t>4100</t>
  </si>
  <si>
    <t>Wynagrodzenia agencyjno-prowizyjne</t>
  </si>
  <si>
    <t>2820</t>
  </si>
  <si>
    <t>Obrona cywilna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</si>
  <si>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</si>
  <si>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Straż gminna (miejska)</t>
  </si>
  <si>
    <t>757</t>
  </si>
  <si>
    <t>Obsługa długu publicznego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</si>
  <si>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</si>
  <si>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</si>
  <si>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</si>
  <si>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</si>
  <si>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</si>
  <si>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</si>
  <si>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</si>
  <si>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</si>
  <si>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</si>
  <si>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</si>
  <si>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</si>
  <si>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</si>
  <si>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</si>
  <si>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</si>
  <si>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</si>
  <si>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</si>
  <si>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</si>
  <si>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Dowożenie uczniów do szkół</t>
  </si>
  <si>
    <t>Dokształcanie i doskonalenie nauczycieli</t>
  </si>
  <si>
    <t>Realizacja zadań wymagających stosowania specjalnej organizacji nauki i metod pracy dla dzieci w przedszkolach, oddziałach przedszkolnych w szkołach podstawowych i innych formach wychowania przedszkolnego</t>
  </si>
  <si>
    <t>Realizacja zadań wymagających stosowania specjalnej organizacji nauki i metod pracy dla dzieci i młodzieży w szkołach podstawowych</t>
  </si>
  <si>
    <t>851</t>
  </si>
  <si>
    <t>2710</t>
  </si>
  <si>
    <t>Dotacja celowa na pomoc finansową udzielaną między jednostkami samorządu terytorialnego na dofinansowanie własnych zadań bieżących</t>
  </si>
  <si>
    <t>Domy pomocy społecznej</t>
  </si>
  <si>
    <t>Zadania w zakresie przeciwdziałania przemocy w rodzinie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</si>
  <si>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</si>
  <si>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</si>
  <si>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</si>
  <si>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3110</t>
  </si>
  <si>
    <t>Pomoc w zakresie dożywiania</t>
  </si>
  <si>
    <t>854</t>
  </si>
  <si>
    <t>Edukacyjna opieka wychowawcza</t>
  </si>
  <si>
    <t>Świetlice szkolne</t>
  </si>
  <si>
    <t>Pomoc materialna dla uczniów o charakterze socjalnym</t>
  </si>
  <si>
    <t>3240</t>
  </si>
  <si>
    <t>Stypendia dla uczniów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</si>
  <si>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</si>
  <si>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</si>
  <si>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</si>
  <si>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Wspieranie rodziny</t>
  </si>
  <si>
    <t>Rodziny zastępcze</t>
  </si>
  <si>
    <t>Działalność placówek opiekuńczo-wychowawczych</t>
  </si>
  <si>
    <t>Gospodarka ściekowa i ochrona wód</t>
  </si>
  <si>
    <t>Dotacje celowe z budżetu na finansowanie lub dofinansowanie kosztów realizacji inwestycji i zakupów inwestycyjnych jednostek nie zaliczanych do sektora finansów publicznych</t>
  </si>
  <si>
    <t>Oczyszczanie miast i wsi</t>
  </si>
  <si>
    <t>2480</t>
  </si>
  <si>
    <t>2720</t>
  </si>
  <si>
    <t>01030</t>
  </si>
  <si>
    <t>60004</t>
  </si>
  <si>
    <t>70001</t>
  </si>
  <si>
    <t>71004</t>
  </si>
  <si>
    <t>71035</t>
  </si>
  <si>
    <t>75022</t>
  </si>
  <si>
    <t>75075</t>
  </si>
  <si>
    <t>75085</t>
  </si>
  <si>
    <t>75095</t>
  </si>
  <si>
    <t>75414</t>
  </si>
  <si>
    <t>75415</t>
  </si>
  <si>
    <t>75416</t>
  </si>
  <si>
    <t>75702</t>
  </si>
  <si>
    <t>75818</t>
  </si>
  <si>
    <t>80113</t>
  </si>
  <si>
    <t>80146</t>
  </si>
  <si>
    <t>80149</t>
  </si>
  <si>
    <t>80150</t>
  </si>
  <si>
    <t>85153</t>
  </si>
  <si>
    <t>85154</t>
  </si>
  <si>
    <t>85195</t>
  </si>
  <si>
    <t>85202</t>
  </si>
  <si>
    <t>85205</t>
  </si>
  <si>
    <t>85215</t>
  </si>
  <si>
    <t>85230</t>
  </si>
  <si>
    <t>85232</t>
  </si>
  <si>
    <t>85295</t>
  </si>
  <si>
    <t>85401</t>
  </si>
  <si>
    <t>85415</t>
  </si>
  <si>
    <t>85416</t>
  </si>
  <si>
    <t>85504</t>
  </si>
  <si>
    <t>85508</t>
  </si>
  <si>
    <t>85510</t>
  </si>
  <si>
    <t>90003</t>
  </si>
  <si>
    <t>90013</t>
  </si>
  <si>
    <t>90026</t>
  </si>
  <si>
    <t>92118</t>
  </si>
  <si>
    <t>92120</t>
  </si>
  <si>
    <t>Plan wydatków Gminy Rogoźno na 2020 rok</t>
  </si>
  <si>
    <t>Wpłaty jednostek na państwowy fundusz celowy</t>
  </si>
  <si>
    <t>Dotacja celowa na pomoc finansową udzieloną między jednostkami samorządu terytorialnego na dofinansowanie własnych zadań inwestycyjnych i zakupów inwestycyjnych</t>
  </si>
  <si>
    <t>Komendy powiatowe Pństwowej Straży Pożarnej</t>
  </si>
  <si>
    <t>Koszty emisji samorządowych papierów wartościowych oraz inne opłaty i prpwizje</t>
  </si>
  <si>
    <t>Składki na Fundusz Pracy oraz Solidarnościowy Fundusz Wsparcia Osób Niepełnosprawnych</t>
  </si>
  <si>
    <t>Dotacje celowe z budżetu na finansowanie lub dofinansowanie kosztów realizacji inwestycji i zakupów inwestycyjnych innych jednostek sektora finansów publicznych</t>
  </si>
  <si>
    <t>Zmiana</t>
  </si>
  <si>
    <t>Plan po zmianach</t>
  </si>
  <si>
    <t xml:space="preserve">                                                                                   Rady Miejskiej w Rogoźnie</t>
  </si>
  <si>
    <t>ZESTAWIENIE PLANOWANYCH KWOT DOTACJI W 2020 ROKU</t>
  </si>
  <si>
    <t>Dotacje udzielone z budżetu Gminy  na zadania bieżące</t>
  </si>
  <si>
    <t>§</t>
  </si>
  <si>
    <t xml:space="preserve">I. </t>
  </si>
  <si>
    <t>Dotacje dla jednostek sektora finansów publicznych</t>
  </si>
  <si>
    <t xml:space="preserve">1. </t>
  </si>
  <si>
    <t xml:space="preserve">Dotacja podmiotowa </t>
  </si>
  <si>
    <t>Dotacja podmiotowa z budżetu dla samorządowego zakładu budżetowego</t>
  </si>
  <si>
    <t>2.</t>
  </si>
  <si>
    <t xml:space="preserve">Dotacje celowe </t>
  </si>
  <si>
    <t>Transport i łaczność</t>
  </si>
  <si>
    <t xml:space="preserve">Dotacje celowe przekazane gminie na zadania bieżące realizowane na podstawie porozumień (umów)  między jednostkami samorządu terytorialnego </t>
  </si>
  <si>
    <t>Dotacja celowa na pomoc finansową udzieloną między jednostkami samorządu terytorialnego na dofinansowanie własnych zadań bieżących</t>
  </si>
  <si>
    <t>Dotacja celowa na pomoc finansową udzieloną między jednostkami samorządu terytorialnego na dofiansowanie własnych zadań bieżących</t>
  </si>
  <si>
    <t>Dotacje celowe przekazane do powiatu na zadania bieżące realizowane na podstawie porozumień (umów)  między jednostkami samorządu terytorialnego</t>
  </si>
  <si>
    <t>3.</t>
  </si>
  <si>
    <t>Dotacja przedmiotowa</t>
  </si>
  <si>
    <t>Zakład gospodarki mieszkaniowej</t>
  </si>
  <si>
    <t xml:space="preserve">II. </t>
  </si>
  <si>
    <t>Dotacje dla jednostek spoza sektora finansów publicznych</t>
  </si>
  <si>
    <t>1.</t>
  </si>
  <si>
    <t>Dotacja celowa</t>
  </si>
  <si>
    <t>Dotacja celowa z budżetu na finansowanie lub dofinansowanie zadań zleconych do realizacji pozostałym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</si>
  <si>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</si>
  <si>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Kultura fizyczna i sport</t>
  </si>
  <si>
    <t>Dotacje udzielone z budżetu na zadania majątkowe</t>
  </si>
  <si>
    <t xml:space="preserve">Plan
</t>
  </si>
  <si>
    <t>Dotacja celowa z budżetu na finansowanie lub dofinansowanie kosztów realizacji inwestycji i zakupów inwestycyjnych jednostek niezaliczanych do sektora finansow publicznych</t>
  </si>
  <si>
    <t>Dotacja celowa na pomoc finansową udzieloną między jednostkami samorządu terytorialnego na dofiansowanie własnych zadań inwestycyjnych i zakupów inwestycyjnych</t>
  </si>
  <si>
    <t>Szpitale ogólne</t>
  </si>
  <si>
    <t>Dotacja celowa z budżetu na finansowanie lub dofinansowanie kosztów realizacji inwestycji i zakupów inwestycyjnych i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</si>
  <si>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</si>
  <si>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</si>
  <si>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</si>
  <si>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OGÓŁEM: bieżące i majątkowe</t>
  </si>
  <si>
    <t xml:space="preserve">Kary , odszkodowania i grzywny wypłacone na rzecz osób prawnych i innych jednostek organizacyjnych </t>
  </si>
  <si>
    <t>Plan dochodów Gminy Rogoźno na 2020 rok</t>
  </si>
  <si>
    <t>Wpływy z najmu i dzierżawy składników majątkowych Skarbu Państwa, jednostek samorządu terytorialnego lub innych jednostek zaliczanych do sektora finansów publicznych oraz innych umów o podobnym charakterze</t>
  </si>
  <si>
    <t>Wpływy z różnych opłat</t>
  </si>
  <si>
    <t>Wpływy z innych lokalnych opłat pobieranych przez jednostki samorządu terytorialnego na podstawie odrębnych ustaw(</t>
  </si>
  <si>
    <t>Wpływy z opłat za trwały zarząd, użytkowanie i służebności</t>
  </si>
  <si>
    <t>Wpływy z tytułu przekształcenia prawa użytkowania wieczystego przysługującego osobom fizycznym w prawo własności</t>
  </si>
  <si>
    <t>Wpływy ze zbycia praw majątkowych</t>
  </si>
  <si>
    <t>Wpływy z różnych dochodów</t>
  </si>
  <si>
    <t>Dotacje celowe otrzymane z budżetu państwa na realizację zadań bieżących z zakresu administracji rządowej oraz innych zadań zleconych gminie (związkom gmin, związkom powiatowo-gminnym) ustawami</t>
  </si>
  <si>
    <t>Wpływy z tytułu grzywien, mandatów i innych kar pieniężnych od osób fizycznych</t>
  </si>
  <si>
    <t>Wpływy z usług</t>
  </si>
  <si>
    <t>Dochody od osób prawnych, od osób fizycznych i od innych jednostek nieposiadających osobowości prawnej oraz wydatki związane z ich poborem</t>
  </si>
  <si>
    <t>Wpływy z podatku dochodowego od osób fizycznych</t>
  </si>
  <si>
    <t>Wpływy z podatku od działalności gospodarczej osób fizycznych, opłacanego w formie karty podatkowej</t>
  </si>
  <si>
    <t>Wpływy z podatku rolnego, podatku leśnego, podatku od czynności cywilnoprawnych, podatków i opłat lokalnych od osób prawnych i innych jednostek organizacyjnych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</si>
  <si>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</si>
  <si>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</si>
  <si>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</si>
  <si>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</si>
  <si>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czynności cywilnoprawnych</t>
  </si>
  <si>
    <t>Wpływy z odsetek od nieterminowych wpłat z tytułu podatków i opłat</t>
  </si>
  <si>
    <t>Rekompensaty utraconych dochodów w podatkach i opłatach lokalnych</t>
  </si>
  <si>
    <t>Wpływy z podatku rolnego, podatku leśnego, podatku od spadków i darowizn, podatku od czynności cywilno-prawnych oraz podatków i opłat lokalnych od osób fizycznych</t>
  </si>
  <si>
    <t>Wpływy z podatku od spadków i darowizn</t>
  </si>
  <si>
    <t>Wpływy z opłaty targowej</t>
  </si>
  <si>
    <t>Wpływy z tytułu kosztów egzekucyjnych, opłaty komorniczej i kosztów upomnień</t>
  </si>
  <si>
    <t>Wpływy z innych opłat stanowiących dochody jednostek samorządu terytorialnego na podstawie ustaw</t>
  </si>
  <si>
    <t>Wpływy z opłaty skarbowej</t>
  </si>
  <si>
    <t>Wpływy z opłat za zezwolenia na sprzedaż napojów alkoholowych</t>
  </si>
  <si>
    <t>Udziały gmin w podatkach stanowiących dochód budżetu państwa</t>
  </si>
  <si>
    <t>Wpływy z podatku dochodowego od osób prawnych</t>
  </si>
  <si>
    <t>Część oświatowa subwencji ogólnej dla jednostek samorządu terytorialnego</t>
  </si>
  <si>
    <t>Subwencje ogólne z budżetu państwa</t>
  </si>
  <si>
    <t>Część wyrównawcza subwencji ogólnej dla gmin</t>
  </si>
  <si>
    <t>Różne rozliczenia finansowe</t>
  </si>
  <si>
    <t>Wpływy z pozostałych odsetek</t>
  </si>
  <si>
    <t>Część równoważąca subwencji ogólnej dla gmin</t>
  </si>
  <si>
    <t>Dotacje celowe otrzymane z budżetu państwa na realizację własnych zadań bieżących gmin (związków gmin, związków powiatowo-gminnych)</t>
  </si>
  <si>
    <t xml:space="preserve">Przedszkola </t>
  </si>
  <si>
    <t>Wpływy z opłat za korzystanie z wychowania przedszkolnego</t>
  </si>
  <si>
    <t>Wpływy z opłat za korzystanie z wyżywienia w jednostkach realizujących zadania z zakresu wychowania przedszkolnego</t>
  </si>
  <si>
    <t>Dotacje celowe otrzymane z gminy na zadania bieżące realizowane na podstawie porozumień (umów) między jednostkami samorządu terytorialnego</t>
  </si>
  <si>
    <t>Środki na dofinansowanie własnych zadań bieżących gmin, powiatów (związków gmin, związków powiatowo-gminnych,związków powiatów), samorządów województw, pozyskane z innych źródeł</t>
  </si>
  <si>
    <t>Wpływy z rozliczeń/zwrotów z lat ubiegłych</t>
  </si>
  <si>
    <t>Dochody jednostek samorządu terytorialnego związane z realizacją zadań z zakresu administracji rządowej oraz innych zadań zleconych ustawami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</si>
  <si>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</si>
  <si>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 xml:space="preserve">Świadczenia rodzinne, świadczenie z funduszu alimentacyjnego oraz składki na ubezpieczenia emerytalne i rentowe z ubezpieczenia społecznego
</t>
  </si>
  <si>
    <t>Wpływy z innych lokalnych opłat pobieranych przez jednostki samorządu terytorialnego na podstawie odrębnych ustaw</t>
  </si>
  <si>
    <t>Wpływy i wydatki związane z gromadzeniem środków z opłat i kar za korzystanie ze środowiska</t>
  </si>
  <si>
    <t>0750</t>
  </si>
  <si>
    <t>0690</t>
  </si>
  <si>
    <t>0490</t>
  </si>
  <si>
    <t>0470</t>
  </si>
  <si>
    <t>0760</t>
  </si>
  <si>
    <t>0780</t>
  </si>
  <si>
    <t>0970</t>
  </si>
  <si>
    <t>0570</t>
  </si>
  <si>
    <t>0830</t>
  </si>
  <si>
    <t>0350</t>
  </si>
  <si>
    <t>0310</t>
  </si>
  <si>
    <t>0320</t>
  </si>
  <si>
    <t>0330</t>
  </si>
  <si>
    <t>0340</t>
  </si>
  <si>
    <t>0500</t>
  </si>
  <si>
    <t>0910</t>
  </si>
  <si>
    <t>0360</t>
  </si>
  <si>
    <t>0430</t>
  </si>
  <si>
    <t>0640</t>
  </si>
  <si>
    <t>0410</t>
  </si>
  <si>
    <t>0480</t>
  </si>
  <si>
    <t>0010</t>
  </si>
  <si>
    <t>0020</t>
  </si>
  <si>
    <t>0920</t>
  </si>
  <si>
    <t>0670</t>
  </si>
  <si>
    <t>0940</t>
  </si>
  <si>
    <t xml:space="preserve">Plan </t>
  </si>
  <si>
    <t>2010</t>
  </si>
  <si>
    <t>Dotacje z budżetu jednostki samorządu terytorialnego dla samorzadowego zakładu budżetowego na pierwsze wyposażenie w środki obrotowe</t>
  </si>
  <si>
    <t>Załącznik nr 1 do projektu Uchwały nr XXVI/…./2020
Rady Miejskiej w Rogoźnie z dnia 24 lutego 2020  roku</t>
  </si>
  <si>
    <t>0770</t>
  </si>
  <si>
    <t>Wpłaty z tytułu odpłatnego nabycia prawa własności oraz prawa użytkowania wieczystego nieruchomości</t>
  </si>
  <si>
    <t>2020</t>
  </si>
  <si>
    <t>Dotacje celowe otrzymane z budżetu państwa na zadania bieżące realizowane przez gminę na podstawie porozumień z organami administracji rządowej</t>
  </si>
  <si>
    <t>Załącznik nr 2 do Projektu Uchwały nr  XXVI/………/2020
Rady Miejskiej w Rogoźnie z dnia 24 lutego 2020 roku</t>
  </si>
  <si>
    <t xml:space="preserve">                                                         z dnia 24 lutego 2020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</si>
  <si>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Rady Miejskiej w Rogoźnie</t>
  </si>
  <si>
    <t xml:space="preserve">Plan dochodów, dotacji i wydatków związanych z realizacją zadań  z zakresu administracji rządowej i innych zadań zleconych gminie ustawami na 2020 rok </t>
  </si>
  <si>
    <t>a) plan dotacji i wydatków</t>
  </si>
  <si>
    <t>Nazwa</t>
  </si>
  <si>
    <t xml:space="preserve"> Dotacje </t>
  </si>
  <si>
    <t xml:space="preserve"> Wydatki  </t>
  </si>
  <si>
    <t>Dotacje celowe otrzymane z budżetu państwa na realizację zadań bieżących z zakresu administracji rządowej oraz innych zadań zleconych gminie (związkom gmin) ustawami</t>
  </si>
  <si>
    <t xml:space="preserve">Składki na ubezpieczenia społeczne </t>
  </si>
  <si>
    <t xml:space="preserve">Urzędy naczelnych organów władzy państwowej, kontroli i ochrony prawa </t>
  </si>
  <si>
    <t>Wydatki osobowe niezaliczane do wynagrodzeń</t>
  </si>
  <si>
    <t>Dodatkowe wynagrodzenia roczne</t>
  </si>
  <si>
    <t xml:space="preserve">Opłaty z tytułu zakupu usług telekomunikacyjnych </t>
  </si>
  <si>
    <t>Szkolenia pracowników nie będących członkami korpusu służby cywilnej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</si>
  <si>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</si>
  <si>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</si>
  <si>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</si>
  <si>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OGÓŁEM:</t>
  </si>
  <si>
    <t>b) plan dochodów</t>
  </si>
  <si>
    <t xml:space="preserve"> Dochody </t>
  </si>
  <si>
    <t>Wpływy z tytułu zwrotów wypłaconych świadczeń z funduszu alimentacyjnego</t>
  </si>
  <si>
    <t>Ogółem plan dochodów:</t>
  </si>
  <si>
    <t>zmiana</t>
  </si>
  <si>
    <t>Po zmianach</t>
  </si>
  <si>
    <t xml:space="preserve"> Wydatki  po zmianach</t>
  </si>
  <si>
    <t xml:space="preserve">z dnia 24 lutego 2019 roku                                                  </t>
  </si>
  <si>
    <t>Dotacja otrzymana z budżetu jednostki samorządu terytorialnego przez samorządowy zakład budżetowy na pierwsze wyposażenie w środki obrotowe</t>
  </si>
  <si>
    <t>Drogi publiczne powiatowe</t>
  </si>
  <si>
    <t>WYKAZ WYDATKÓW MAJĄTKOWYCH GMINY UJĘTYCH W PLANIE BUDŻETU NA ROK 2020</t>
  </si>
  <si>
    <t>Lp.</t>
  </si>
  <si>
    <t>Nazwa zadania majątkowego</t>
  </si>
  <si>
    <t xml:space="preserve">Dział </t>
  </si>
  <si>
    <t>Plan na 2020 rok</t>
  </si>
  <si>
    <t>Plan po zmianie</t>
  </si>
  <si>
    <t>Budowa ulicy Długiej i Seminarialnej w Rogoźnie</t>
  </si>
  <si>
    <t>Przebudowa drogi powiatowej nr 2020P na odcinku od drogi krajowej nr 11 w m. Tarnowo do m. Karolewo</t>
  </si>
  <si>
    <t>Rozbudowa monitoringu wizyjnego w tym Pl. Powstańców Wlkp</t>
  </si>
  <si>
    <t>Wykonanie placu zabaw Owieczki</t>
  </si>
  <si>
    <t>Zakup nieruchomości gruntowej od SM w Obornikach</t>
  </si>
  <si>
    <t>Wykup ziemi na potrzeby sołectwa Parkowo</t>
  </si>
  <si>
    <t xml:space="preserve">Zakup gruntów </t>
  </si>
  <si>
    <t>Termomodernizacja Urzędu Miejskiego w Rogoźnie - ocieplenie elewacji południowej i inne prace</t>
  </si>
  <si>
    <t>Termomodernizacja Urzędu Miejskiego w Rogoźnie - ocieplenie elewacji wschodniej i inne prace</t>
  </si>
  <si>
    <t xml:space="preserve">Montaż platformy elektrohydraulicznej typ DHP </t>
  </si>
  <si>
    <t xml:space="preserve">Zakup laparoskopu - szpital </t>
  </si>
  <si>
    <t xml:space="preserve">Przydomowe oczyszczalni ścieków </t>
  </si>
  <si>
    <t>Wykonanie przyłączy kanalizacji sanitarnej podciśnieniowej i grawitacyjnej</t>
  </si>
  <si>
    <t xml:space="preserve">Wymiana źródeł ciepła </t>
  </si>
  <si>
    <t>Budowa oświetlenia drogowego na terenie Gminy Rogoźno</t>
  </si>
  <si>
    <t>Wydateki inwestycyjne PSZOK - utwardzenie, zadaszenie</t>
  </si>
  <si>
    <t>Dokumentacja do projektu Hali Widowiskowo - Sportowej</t>
  </si>
  <si>
    <t xml:space="preserve">Budowa placu z kostki brukowej na boisku wiejskim Budziszewko </t>
  </si>
  <si>
    <t>Budowa wiaty oraz pomieszczenia inwentarskiego Garbatka</t>
  </si>
  <si>
    <t>z dnia 24 lutego 2020 roku</t>
  </si>
  <si>
    <t xml:space="preserve">                                                         Załącznik nr 5 do  projektu Uchwały Nr XXVI/…./2020</t>
  </si>
  <si>
    <t>Załącznik nr 4 do projektu Uchwały Nr XXVI/…../2020</t>
  </si>
  <si>
    <t>Załącznik nr 3 do   projektu Uchwały Nr XXVI/…./2020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</si>
</sst>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\-#,##0.00\ "/>
    <numFmt numFmtId="165" formatCode="#,##0.00;\-#,##0.00"/>
    <numFmt numFmtId="166" formatCode="???"/>
    <numFmt numFmtId="167" formatCode="?????"/>
    <numFmt numFmtId="168" formatCode="????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1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11"/>
      <color indexed="8"/>
      <name val="Arial"/>
      <family val="2"/>
      <charset val="1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5">
    <xf numFmtId="0" fontId="0" fillId="0" borderId="0"/>
    <xf numFmtId="0" fontId="4" fillId="2" borderId="0" applyNumberFormat="0" applyBorder="0" applyAlignment="0" applyProtection="0"/>
    <xf numFmtId="0" fontId="7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</cellStyleXfs>
  <cellXfs count="493">
    <xf numFmtId="0" fontId="0" fillId="0" borderId="0" xfId="0"/>
    <xf numFmtId="0" fontId="10" fillId="6" borderId="0" xfId="33" applyFill="1" applyAlignment="1">
      <alignment horizontal="left" vertical="top" wrapText="1"/>
    </xf>
    <xf numFmtId="0" fontId="12" fillId="6" borderId="24" xfId="33" applyFont="1" applyFill="1" applyBorder="1" applyAlignment="1">
      <alignment horizontal="center" vertical="center" wrapText="1"/>
    </xf>
    <xf numFmtId="0" fontId="13" fillId="7" borderId="24" xfId="33" applyFont="1" applyFill="1" applyBorder="1" applyAlignment="1">
      <alignment horizontal="center" vertical="center" wrapText="1"/>
    </xf>
    <xf numFmtId="0" fontId="14" fillId="7" borderId="25" xfId="33" applyFont="1" applyFill="1" applyBorder="1" applyAlignment="1">
      <alignment horizontal="center" vertical="center" wrapText="1"/>
    </xf>
    <xf numFmtId="0" fontId="15" fillId="6" borderId="26" xfId="33" applyFont="1" applyFill="1" applyBorder="1" applyAlignment="1">
      <alignment horizontal="center" vertical="center" wrapText="1"/>
    </xf>
    <xf numFmtId="0" fontId="14" fillId="8" borderId="25" xfId="33" applyFont="1" applyFill="1" applyBorder="1" applyAlignment="1">
      <alignment horizontal="center" vertical="center" wrapText="1"/>
    </xf>
    <xf numFmtId="0" fontId="15" fillId="6" borderId="27" xfId="33" applyFont="1" applyFill="1" applyBorder="1" applyAlignment="1">
      <alignment horizontal="center" vertical="center" wrapText="1"/>
    </xf>
    <xf numFmtId="0" fontId="14" fillId="6" borderId="24" xfId="33" applyFont="1" applyFill="1" applyBorder="1" applyAlignment="1">
      <alignment horizontal="center" vertical="center" wrapText="1"/>
    </xf>
    <xf numFmtId="0" fontId="13" fillId="7" borderId="24" xfId="33" applyFont="1" applyFill="1" applyBorder="1" applyAlignment="1">
      <alignment horizontal="left" vertical="center" wrapText="1"/>
    </xf>
    <xf numFmtId="0" fontId="14" fillId="8" borderId="24" xfId="33" applyFont="1" applyFill="1" applyBorder="1" applyAlignment="1">
      <alignment horizontal="left" vertical="center" wrapText="1"/>
    </xf>
    <xf numFmtId="0" fontId="14" fillId="6" borderId="24" xfId="33" applyFont="1" applyFill="1" applyBorder="1" applyAlignment="1">
      <alignment horizontal="left" vertical="center" wrapText="1"/>
    </xf>
    <xf numFmtId="0" fontId="12" fillId="6" borderId="28" xfId="33" applyFont="1" applyFill="1" applyBorder="1" applyAlignment="1">
      <alignment horizontal="center" vertical="center" wrapText="1"/>
    </xf>
    <xf numFmtId="0" fontId="14" fillId="7" borderId="28" xfId="33" applyFont="1" applyFill="1" applyBorder="1" applyAlignment="1">
      <alignment horizontal="center" vertical="center" wrapText="1"/>
    </xf>
    <xf numFmtId="0" fontId="14" fillId="8" borderId="28" xfId="33" applyFont="1" applyFill="1" applyBorder="1" applyAlignment="1">
      <alignment horizontal="center" vertical="center" wrapText="1"/>
    </xf>
    <xf numFmtId="0" fontId="15" fillId="6" borderId="28" xfId="33" applyFont="1" applyFill="1" applyBorder="1" applyAlignment="1">
      <alignment horizontal="center" vertical="center" wrapText="1"/>
    </xf>
    <xf numFmtId="0" fontId="14" fillId="6" borderId="24" xfId="33" applyFont="1" applyFill="1" applyBorder="1" applyAlignment="1">
      <alignment horizontal="left" wrapText="1"/>
    </xf>
    <xf numFmtId="0" fontId="14" fillId="6" borderId="25" xfId="33" applyFont="1" applyFill="1" applyBorder="1" applyAlignment="1">
      <alignment horizontal="center" wrapText="1"/>
    </xf>
    <xf numFmtId="0" fontId="15" fillId="6" borderId="29" xfId="33" applyFont="1" applyFill="1" applyBorder="1" applyAlignment="1">
      <alignment horizontal="center" vertical="center" wrapText="1"/>
    </xf>
    <xf numFmtId="0" fontId="14" fillId="7" borderId="30" xfId="33" applyFont="1" applyFill="1" applyBorder="1" applyAlignment="1">
      <alignment horizontal="center" vertical="center" wrapText="1"/>
    </xf>
    <xf numFmtId="0" fontId="15" fillId="6" borderId="20" xfId="33" applyFont="1" applyFill="1" applyBorder="1" applyAlignment="1">
      <alignment horizontal="center" vertical="center" wrapText="1"/>
    </xf>
    <xf numFmtId="0" fontId="14" fillId="8" borderId="29" xfId="33" applyFont="1" applyFill="1" applyBorder="1" applyAlignment="1">
      <alignment horizontal="center" vertical="center" wrapText="1"/>
    </xf>
    <xf numFmtId="0" fontId="14" fillId="8" borderId="31" xfId="33" applyFont="1" applyFill="1" applyBorder="1" applyAlignment="1">
      <alignment horizontal="center" vertical="center" wrapText="1"/>
    </xf>
    <xf numFmtId="0" fontId="14" fillId="5" borderId="20" xfId="33" applyFont="1" applyFill="1" applyBorder="1" applyAlignment="1">
      <alignment horizontal="center" vertical="center" wrapText="1"/>
    </xf>
    <xf numFmtId="0" fontId="14" fillId="6" borderId="27" xfId="33" applyFont="1" applyFill="1" applyBorder="1" applyAlignment="1">
      <alignment horizontal="center" vertical="center" wrapText="1"/>
    </xf>
    <xf numFmtId="0" fontId="14" fillId="6" borderId="27" xfId="33" applyFont="1" applyFill="1" applyBorder="1" applyAlignment="1">
      <alignment horizontal="left" vertical="center" wrapText="1"/>
    </xf>
    <xf numFmtId="0" fontId="14" fillId="7" borderId="34" xfId="33" applyFont="1" applyFill="1" applyBorder="1" applyAlignment="1">
      <alignment horizontal="center" vertical="center" wrapText="1"/>
    </xf>
    <xf numFmtId="0" fontId="13" fillId="7" borderId="33" xfId="33" applyFont="1" applyFill="1" applyBorder="1" applyAlignment="1">
      <alignment horizontal="left" vertical="center" wrapText="1"/>
    </xf>
    <xf numFmtId="0" fontId="14" fillId="6" borderId="20" xfId="33" applyFont="1" applyFill="1" applyBorder="1" applyAlignment="1">
      <alignment horizontal="center" vertical="center" wrapText="1"/>
    </xf>
    <xf numFmtId="0" fontId="14" fillId="6" borderId="20" xfId="33" applyFont="1" applyFill="1" applyBorder="1" applyAlignment="1">
      <alignment horizontal="left" vertical="center" wrapText="1"/>
    </xf>
    <xf numFmtId="0" fontId="14" fillId="6" borderId="25" xfId="33" applyFont="1" applyFill="1" applyBorder="1" applyAlignment="1">
      <alignment horizontal="left" vertical="center" wrapText="1"/>
    </xf>
    <xf numFmtId="0" fontId="14" fillId="6" borderId="32" xfId="33" applyFont="1" applyFill="1" applyBorder="1" applyAlignment="1">
      <alignment horizontal="center" vertical="center" wrapText="1"/>
    </xf>
    <xf numFmtId="0" fontId="14" fillId="8" borderId="34" xfId="33" applyFont="1" applyFill="1" applyBorder="1" applyAlignment="1">
      <alignment horizontal="center" vertical="center" wrapText="1"/>
    </xf>
    <xf numFmtId="0" fontId="15" fillId="6" borderId="29" xfId="33" applyFont="1" applyFill="1" applyBorder="1" applyAlignment="1">
      <alignment horizontal="center" wrapText="1"/>
    </xf>
    <xf numFmtId="0" fontId="14" fillId="6" borderId="32" xfId="33" applyFont="1" applyFill="1" applyBorder="1" applyAlignment="1">
      <alignment horizontal="center" wrapText="1"/>
    </xf>
    <xf numFmtId="0" fontId="14" fillId="6" borderId="32" xfId="33" applyFont="1" applyFill="1" applyBorder="1" applyAlignment="1">
      <alignment horizontal="left" wrapText="1"/>
    </xf>
    <xf numFmtId="0" fontId="15" fillId="6" borderId="20" xfId="33" applyFont="1" applyFill="1" applyBorder="1" applyAlignment="1">
      <alignment horizontal="center" wrapText="1"/>
    </xf>
    <xf numFmtId="0" fontId="14" fillId="6" borderId="20" xfId="33" applyFont="1" applyFill="1" applyBorder="1" applyAlignment="1">
      <alignment horizontal="center" wrapText="1"/>
    </xf>
    <xf numFmtId="0" fontId="14" fillId="6" borderId="20" xfId="33" applyFont="1" applyFill="1" applyBorder="1" applyAlignment="1">
      <alignment horizontal="left" wrapText="1"/>
    </xf>
    <xf numFmtId="165" fontId="14" fillId="5" borderId="20" xfId="33" applyNumberFormat="1" applyFont="1" applyFill="1" applyBorder="1" applyAlignment="1">
      <alignment horizontal="right" vertical="center" wrapText="1"/>
    </xf>
    <xf numFmtId="0" fontId="13" fillId="5" borderId="26" xfId="33" applyFont="1" applyFill="1" applyBorder="1" applyAlignment="1">
      <alignment horizontal="center" vertical="center" wrapText="1"/>
    </xf>
    <xf numFmtId="0" fontId="14" fillId="7" borderId="31" xfId="33" applyFont="1" applyFill="1" applyBorder="1" applyAlignment="1">
      <alignment horizontal="center" vertical="center" wrapText="1"/>
    </xf>
    <xf numFmtId="0" fontId="14" fillId="7" borderId="20" xfId="33" applyFont="1" applyFill="1" applyBorder="1" applyAlignment="1">
      <alignment horizontal="center" vertical="center" wrapText="1"/>
    </xf>
    <xf numFmtId="0" fontId="14" fillId="7" borderId="29" xfId="33" applyFont="1" applyFill="1" applyBorder="1" applyAlignment="1">
      <alignment horizontal="center" vertical="center" wrapText="1"/>
    </xf>
    <xf numFmtId="0" fontId="14" fillId="5" borderId="30" xfId="33" applyFont="1" applyFill="1" applyBorder="1" applyAlignment="1">
      <alignment horizontal="center" vertical="center" wrapText="1"/>
    </xf>
    <xf numFmtId="0" fontId="14" fillId="7" borderId="24" xfId="33" applyFont="1" applyFill="1" applyBorder="1" applyAlignment="1">
      <alignment horizontal="left" vertical="center" wrapText="1"/>
    </xf>
    <xf numFmtId="0" fontId="15" fillId="6" borderId="30" xfId="33" applyFont="1" applyFill="1" applyBorder="1" applyAlignment="1">
      <alignment horizontal="center" vertical="center" wrapText="1"/>
    </xf>
    <xf numFmtId="0" fontId="14" fillId="5" borderId="25" xfId="33" applyFont="1" applyFill="1" applyBorder="1" applyAlignment="1">
      <alignment horizontal="center" vertical="center" wrapText="1"/>
    </xf>
    <xf numFmtId="0" fontId="14" fillId="5" borderId="24" xfId="33" applyFont="1" applyFill="1" applyBorder="1" applyAlignment="1">
      <alignment horizontal="left" vertical="center" wrapText="1"/>
    </xf>
    <xf numFmtId="0" fontId="14" fillId="5" borderId="28" xfId="33" applyFont="1" applyFill="1" applyBorder="1" applyAlignment="1">
      <alignment horizontal="center" vertical="center" wrapText="1"/>
    </xf>
    <xf numFmtId="0" fontId="14" fillId="6" borderId="33" xfId="33" applyFont="1" applyFill="1" applyBorder="1" applyAlignment="1">
      <alignment horizontal="center" vertical="center" wrapText="1"/>
    </xf>
    <xf numFmtId="0" fontId="10" fillId="6" borderId="20" xfId="33" applyFill="1" applyBorder="1" applyAlignment="1">
      <alignment horizontal="center" vertical="center" wrapText="1"/>
    </xf>
    <xf numFmtId="0" fontId="10" fillId="5" borderId="20" xfId="33" applyFill="1" applyBorder="1" applyAlignment="1">
      <alignment horizontal="left" vertical="top" wrapText="1"/>
    </xf>
    <xf numFmtId="0" fontId="14" fillId="8" borderId="36" xfId="33" applyFont="1" applyFill="1" applyBorder="1" applyAlignment="1">
      <alignment horizontal="center" vertical="center" wrapText="1"/>
    </xf>
    <xf numFmtId="0" fontId="14" fillId="3" borderId="28" xfId="33" applyFont="1" applyFill="1" applyBorder="1" applyAlignment="1">
      <alignment horizontal="center" vertical="center" wrapText="1"/>
    </xf>
    <xf numFmtId="0" fontId="13" fillId="3" borderId="24" xfId="33" applyFont="1" applyFill="1" applyBorder="1" applyAlignment="1">
      <alignment horizontal="left" vertical="center" wrapText="1"/>
    </xf>
    <xf numFmtId="0" fontId="14" fillId="3" borderId="31" xfId="33" applyFont="1" applyFill="1" applyBorder="1" applyAlignment="1">
      <alignment horizontal="center" vertical="center" wrapText="1"/>
    </xf>
    <xf numFmtId="0" fontId="14" fillId="6" borderId="32" xfId="33" applyFont="1" applyFill="1" applyBorder="1" applyAlignment="1">
      <alignment horizontal="left" vertical="center" wrapText="1"/>
    </xf>
    <xf numFmtId="0" fontId="15" fillId="6" borderId="8" xfId="33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165" fontId="13" fillId="7" borderId="37" xfId="33" applyNumberFormat="1" applyFont="1" applyFill="1" applyBorder="1" applyAlignment="1">
      <alignment horizontal="right" vertical="center" wrapText="1"/>
    </xf>
    <xf numFmtId="165" fontId="14" fillId="8" borderId="37" xfId="33" applyNumberFormat="1" applyFont="1" applyFill="1" applyBorder="1" applyAlignment="1">
      <alignment horizontal="right" vertical="center" wrapText="1"/>
    </xf>
    <xf numFmtId="165" fontId="14" fillId="5" borderId="37" xfId="33" applyNumberFormat="1" applyFont="1" applyFill="1" applyBorder="1" applyAlignment="1">
      <alignment horizontal="right" vertical="center" wrapText="1"/>
    </xf>
    <xf numFmtId="165" fontId="13" fillId="7" borderId="39" xfId="33" applyNumberFormat="1" applyFont="1" applyFill="1" applyBorder="1" applyAlignment="1">
      <alignment horizontal="right" vertical="center" wrapText="1"/>
    </xf>
    <xf numFmtId="165" fontId="14" fillId="5" borderId="40" xfId="33" applyNumberFormat="1" applyFont="1" applyFill="1" applyBorder="1" applyAlignment="1">
      <alignment horizontal="right" vertical="center" wrapText="1"/>
    </xf>
    <xf numFmtId="165" fontId="14" fillId="6" borderId="37" xfId="33" applyNumberFormat="1" applyFont="1" applyFill="1" applyBorder="1" applyAlignment="1">
      <alignment horizontal="right" vertical="center" wrapText="1"/>
    </xf>
    <xf numFmtId="165" fontId="13" fillId="8" borderId="37" xfId="33" applyNumberFormat="1" applyFont="1" applyFill="1" applyBorder="1" applyAlignment="1">
      <alignment horizontal="right" vertical="center" wrapText="1"/>
    </xf>
    <xf numFmtId="164" fontId="14" fillId="5" borderId="37" xfId="33" applyNumberFormat="1" applyFont="1" applyFill="1" applyBorder="1" applyAlignment="1">
      <alignment horizontal="right" vertical="center" wrapText="1"/>
    </xf>
    <xf numFmtId="165" fontId="13" fillId="3" borderId="37" xfId="33" applyNumberFormat="1" applyFont="1" applyFill="1" applyBorder="1" applyAlignment="1">
      <alignment horizontal="right" vertical="center" wrapText="1"/>
    </xf>
    <xf numFmtId="165" fontId="13" fillId="6" borderId="37" xfId="33" applyNumberFormat="1" applyFont="1" applyFill="1" applyBorder="1" applyAlignment="1">
      <alignment horizontal="right" vertical="center" wrapText="1"/>
    </xf>
    <xf numFmtId="0" fontId="14" fillId="6" borderId="28" xfId="33" applyFont="1" applyFill="1" applyBorder="1" applyAlignment="1">
      <alignment horizontal="left" vertical="center" wrapText="1"/>
    </xf>
    <xf numFmtId="0" fontId="14" fillId="5" borderId="42" xfId="33" applyFont="1" applyFill="1" applyBorder="1" applyAlignment="1">
      <alignment horizontal="left" vertical="center" wrapText="1"/>
    </xf>
    <xf numFmtId="0" fontId="12" fillId="6" borderId="37" xfId="33" applyFont="1" applyFill="1" applyBorder="1" applyAlignment="1">
      <alignment horizontal="center" vertical="center" wrapText="1"/>
    </xf>
    <xf numFmtId="4" fontId="14" fillId="6" borderId="28" xfId="33" applyNumberFormat="1" applyFont="1" applyFill="1" applyBorder="1" applyAlignment="1">
      <alignment horizontal="right" vertical="center" wrapText="1"/>
    </xf>
    <xf numFmtId="4" fontId="13" fillId="7" borderId="28" xfId="33" applyNumberFormat="1" applyFont="1" applyFill="1" applyBorder="1" applyAlignment="1">
      <alignment horizontal="right" vertical="center" wrapText="1"/>
    </xf>
    <xf numFmtId="4" fontId="14" fillId="8" borderId="28" xfId="33" applyNumberFormat="1" applyFont="1" applyFill="1" applyBorder="1" applyAlignment="1">
      <alignment horizontal="right" vertical="center" wrapText="1"/>
    </xf>
    <xf numFmtId="4" fontId="14" fillId="6" borderId="29" xfId="33" applyNumberFormat="1" applyFont="1" applyFill="1" applyBorder="1" applyAlignment="1">
      <alignment horizontal="right" wrapText="1"/>
    </xf>
    <xf numFmtId="4" fontId="13" fillId="7" borderId="30" xfId="33" applyNumberFormat="1" applyFont="1" applyFill="1" applyBorder="1" applyAlignment="1">
      <alignment horizontal="right" vertical="center" wrapText="1"/>
    </xf>
    <xf numFmtId="4" fontId="14" fillId="6" borderId="28" xfId="33" applyNumberFormat="1" applyFont="1" applyFill="1" applyBorder="1" applyAlignment="1">
      <alignment horizontal="right" wrapText="1"/>
    </xf>
    <xf numFmtId="4" fontId="14" fillId="8" borderId="29" xfId="33" applyNumberFormat="1" applyFont="1" applyFill="1" applyBorder="1" applyAlignment="1">
      <alignment horizontal="right" vertical="center" wrapText="1"/>
    </xf>
    <xf numFmtId="4" fontId="14" fillId="6" borderId="0" xfId="33" applyNumberFormat="1" applyFont="1" applyFill="1" applyBorder="1" applyAlignment="1">
      <alignment horizontal="right" vertical="center" wrapText="1"/>
    </xf>
    <xf numFmtId="4" fontId="14" fillId="6" borderId="26" xfId="33" applyNumberFormat="1" applyFont="1" applyFill="1" applyBorder="1" applyAlignment="1">
      <alignment horizontal="right" vertical="center" wrapText="1"/>
    </xf>
    <xf numFmtId="4" fontId="14" fillId="6" borderId="20" xfId="33" applyNumberFormat="1" applyFont="1" applyFill="1" applyBorder="1" applyAlignment="1">
      <alignment horizontal="right" vertical="center" wrapText="1"/>
    </xf>
    <xf numFmtId="4" fontId="14" fillId="5" borderId="42" xfId="33" applyNumberFormat="1" applyFont="1" applyFill="1" applyBorder="1" applyAlignment="1">
      <alignment horizontal="right" vertical="center" wrapText="1"/>
    </xf>
    <xf numFmtId="4" fontId="14" fillId="6" borderId="42" xfId="33" applyNumberFormat="1" applyFont="1" applyFill="1" applyBorder="1" applyAlignment="1">
      <alignment horizontal="right" vertical="center" wrapText="1"/>
    </xf>
    <xf numFmtId="4" fontId="14" fillId="5" borderId="28" xfId="33" applyNumberFormat="1" applyFont="1" applyFill="1" applyBorder="1" applyAlignment="1">
      <alignment horizontal="right" vertical="center" wrapText="1"/>
    </xf>
    <xf numFmtId="4" fontId="14" fillId="6" borderId="29" xfId="33" applyNumberFormat="1" applyFont="1" applyFill="1" applyBorder="1" applyAlignment="1">
      <alignment horizontal="right" vertical="center" wrapText="1"/>
    </xf>
    <xf numFmtId="4" fontId="0" fillId="0" borderId="8" xfId="0" applyNumberFormat="1" applyBorder="1" applyAlignment="1">
      <alignment horizontal="right" wrapText="1"/>
    </xf>
    <xf numFmtId="4" fontId="14" fillId="7" borderId="29" xfId="33" applyNumberFormat="1" applyFont="1" applyFill="1" applyBorder="1" applyAlignment="1">
      <alignment horizontal="right" vertical="center" wrapText="1"/>
    </xf>
    <xf numFmtId="4" fontId="14" fillId="8" borderId="30" xfId="33" applyNumberFormat="1" applyFont="1" applyFill="1" applyBorder="1" applyAlignment="1">
      <alignment horizontal="right" vertical="center" wrapText="1"/>
    </xf>
    <xf numFmtId="4" fontId="14" fillId="5" borderId="20" xfId="33" applyNumberFormat="1" applyFont="1" applyFill="1" applyBorder="1" applyAlignment="1">
      <alignment horizontal="right" vertical="center" wrapText="1"/>
    </xf>
    <xf numFmtId="4" fontId="14" fillId="6" borderId="30" xfId="33" applyNumberFormat="1" applyFont="1" applyFill="1" applyBorder="1" applyAlignment="1">
      <alignment horizontal="right" vertical="center" wrapText="1"/>
    </xf>
    <xf numFmtId="4" fontId="13" fillId="3" borderId="29" xfId="33" applyNumberFormat="1" applyFont="1" applyFill="1" applyBorder="1" applyAlignment="1">
      <alignment horizontal="right" vertical="center" wrapText="1"/>
    </xf>
    <xf numFmtId="4" fontId="13" fillId="4" borderId="30" xfId="33" applyNumberFormat="1" applyFont="1" applyFill="1" applyBorder="1" applyAlignment="1">
      <alignment horizontal="right" vertical="center" wrapText="1"/>
    </xf>
    <xf numFmtId="0" fontId="17" fillId="0" borderId="0" xfId="34" applyFont="1"/>
    <xf numFmtId="0" fontId="19" fillId="0" borderId="1" xfId="34" applyFont="1" applyBorder="1" applyAlignment="1">
      <alignment horizontal="center" vertical="center"/>
    </xf>
    <xf numFmtId="0" fontId="20" fillId="0" borderId="9" xfId="34" applyFont="1" applyBorder="1" applyAlignment="1">
      <alignment horizontal="center" vertical="center"/>
    </xf>
    <xf numFmtId="0" fontId="21" fillId="0" borderId="44" xfId="34" applyFont="1" applyBorder="1" applyAlignment="1">
      <alignment horizontal="center" vertical="center"/>
    </xf>
    <xf numFmtId="0" fontId="21" fillId="0" borderId="45" xfId="34" applyFont="1" applyBorder="1" applyAlignment="1">
      <alignment horizontal="left" vertical="center"/>
    </xf>
    <xf numFmtId="4" fontId="22" fillId="0" borderId="47" xfId="34" applyNumberFormat="1" applyFont="1" applyBorder="1" applyAlignment="1">
      <alignment horizontal="right" vertical="center" wrapText="1"/>
    </xf>
    <xf numFmtId="0" fontId="23" fillId="0" borderId="41" xfId="34" applyFont="1" applyBorder="1" applyAlignment="1">
      <alignment vertical="center" wrapText="1"/>
    </xf>
    <xf numFmtId="0" fontId="23" fillId="9" borderId="20" xfId="34" applyFont="1" applyFill="1" applyBorder="1" applyAlignment="1">
      <alignment vertical="center" wrapText="1"/>
    </xf>
    <xf numFmtId="0" fontId="23" fillId="9" borderId="20" xfId="34" applyFont="1" applyFill="1" applyBorder="1" applyAlignment="1">
      <alignment horizontal="left" vertical="center" wrapText="1"/>
    </xf>
    <xf numFmtId="0" fontId="24" fillId="10" borderId="44" xfId="34" applyFont="1" applyFill="1" applyBorder="1" applyAlignment="1">
      <alignment horizontal="left" vertical="top" wrapText="1"/>
    </xf>
    <xf numFmtId="0" fontId="23" fillId="0" borderId="10" xfId="34" applyFont="1" applyBorder="1" applyAlignment="1">
      <alignment vertical="center" wrapText="1"/>
    </xf>
    <xf numFmtId="0" fontId="23" fillId="3" borderId="20" xfId="34" applyFont="1" applyFill="1" applyBorder="1" applyAlignment="1">
      <alignment horizontal="left" vertical="center" wrapText="1"/>
    </xf>
    <xf numFmtId="0" fontId="25" fillId="11" borderId="44" xfId="34" applyFont="1" applyFill="1" applyBorder="1" applyAlignment="1">
      <alignment horizontal="left" vertical="top" wrapText="1"/>
    </xf>
    <xf numFmtId="0" fontId="23" fillId="0" borderId="48" xfId="34" applyFont="1" applyBorder="1" applyAlignment="1">
      <alignment horizontal="left" vertical="center" wrapText="1"/>
    </xf>
    <xf numFmtId="0" fontId="23" fillId="0" borderId="20" xfId="34" applyFont="1" applyBorder="1" applyAlignment="1">
      <alignment horizontal="left" vertical="center" wrapText="1"/>
    </xf>
    <xf numFmtId="166" fontId="24" fillId="10" borderId="1" xfId="34" applyNumberFormat="1" applyFont="1" applyFill="1" applyBorder="1" applyAlignment="1">
      <alignment horizontal="left" vertical="top" wrapText="1"/>
    </xf>
    <xf numFmtId="0" fontId="17" fillId="10" borderId="1" xfId="34" applyFont="1" applyFill="1" applyBorder="1" applyAlignment="1">
      <alignment vertical="top" wrapText="1"/>
    </xf>
    <xf numFmtId="0" fontId="17" fillId="10" borderId="13" xfId="34" applyFont="1" applyFill="1" applyBorder="1" applyAlignment="1">
      <alignment vertical="top" wrapText="1"/>
    </xf>
    <xf numFmtId="167" fontId="25" fillId="11" borderId="1" xfId="34" applyNumberFormat="1" applyFont="1" applyFill="1" applyBorder="1" applyAlignment="1">
      <alignment horizontal="left" vertical="top" wrapText="1"/>
    </xf>
    <xf numFmtId="0" fontId="17" fillId="11" borderId="9" xfId="34" applyFont="1" applyFill="1" applyBorder="1" applyAlignment="1">
      <alignment vertical="top" wrapText="1"/>
    </xf>
    <xf numFmtId="4" fontId="27" fillId="11" borderId="1" xfId="34" applyNumberFormat="1" applyFont="1" applyFill="1" applyBorder="1" applyAlignment="1">
      <alignment horizontal="right" vertical="top"/>
    </xf>
    <xf numFmtId="0" fontId="17" fillId="0" borderId="2" xfId="34" applyFont="1" applyBorder="1" applyAlignment="1">
      <alignment vertical="top" wrapText="1"/>
    </xf>
    <xf numFmtId="168" fontId="25" fillId="0" borderId="9" xfId="34" applyNumberFormat="1" applyFont="1" applyBorder="1" applyAlignment="1">
      <alignment horizontal="left" vertical="top" wrapText="1"/>
    </xf>
    <xf numFmtId="0" fontId="25" fillId="0" borderId="44" xfId="34" applyFont="1" applyBorder="1" applyAlignment="1">
      <alignment horizontal="left" vertical="top" wrapText="1"/>
    </xf>
    <xf numFmtId="4" fontId="27" fillId="0" borderId="1" xfId="34" applyNumberFormat="1" applyFont="1" applyBorder="1" applyAlignment="1">
      <alignment horizontal="right" vertical="top"/>
    </xf>
    <xf numFmtId="0" fontId="17" fillId="11" borderId="11" xfId="34" applyFont="1" applyFill="1" applyBorder="1" applyAlignment="1">
      <alignment vertical="top" wrapText="1"/>
    </xf>
    <xf numFmtId="0" fontId="25" fillId="11" borderId="12" xfId="34" applyFont="1" applyFill="1" applyBorder="1" applyAlignment="1">
      <alignment horizontal="left" vertical="top" wrapText="1"/>
    </xf>
    <xf numFmtId="0" fontId="17" fillId="0" borderId="49" xfId="34" applyFont="1" applyBorder="1" applyAlignment="1">
      <alignment vertical="top" wrapText="1"/>
    </xf>
    <xf numFmtId="168" fontId="25" fillId="0" borderId="50" xfId="34" applyNumberFormat="1" applyFont="1" applyBorder="1" applyAlignment="1">
      <alignment horizontal="left" vertical="top" wrapText="1"/>
    </xf>
    <xf numFmtId="0" fontId="25" fillId="0" borderId="51" xfId="34" applyFont="1" applyBorder="1" applyAlignment="1">
      <alignment horizontal="left" vertical="top" wrapText="1"/>
    </xf>
    <xf numFmtId="0" fontId="9" fillId="0" borderId="41" xfId="34" applyFont="1" applyBorder="1" applyAlignment="1">
      <alignment vertical="center" wrapText="1"/>
    </xf>
    <xf numFmtId="0" fontId="26" fillId="9" borderId="52" xfId="34" applyFont="1" applyFill="1" applyBorder="1" applyAlignment="1">
      <alignment horizontal="left" vertical="center" wrapText="1"/>
    </xf>
    <xf numFmtId="0" fontId="27" fillId="9" borderId="53" xfId="34" applyFont="1" applyFill="1" applyBorder="1" applyAlignment="1">
      <alignment horizontal="left" vertical="center" wrapText="1"/>
    </xf>
    <xf numFmtId="0" fontId="26" fillId="9" borderId="53" xfId="34" applyFont="1" applyFill="1" applyBorder="1" applyAlignment="1">
      <alignment horizontal="left" vertical="center" wrapText="1"/>
    </xf>
    <xf numFmtId="0" fontId="17" fillId="3" borderId="53" xfId="34" applyFont="1" applyFill="1" applyBorder="1" applyAlignment="1">
      <alignment horizontal="left" vertical="center" wrapText="1"/>
    </xf>
    <xf numFmtId="0" fontId="9" fillId="0" borderId="4" xfId="34" applyFont="1" applyBorder="1" applyAlignment="1">
      <alignment horizontal="center" vertical="center" wrapText="1"/>
    </xf>
    <xf numFmtId="0" fontId="17" fillId="0" borderId="53" xfId="34" applyFont="1" applyBorder="1" applyAlignment="1">
      <alignment horizontal="left" vertical="top" wrapText="1"/>
    </xf>
    <xf numFmtId="0" fontId="25" fillId="0" borderId="57" xfId="34" applyFont="1" applyBorder="1" applyAlignment="1">
      <alignment horizontal="left" vertical="top" wrapText="1"/>
    </xf>
    <xf numFmtId="4" fontId="27" fillId="0" borderId="14" xfId="34" applyNumberFormat="1" applyFont="1" applyBorder="1" applyAlignment="1">
      <alignment vertical="center"/>
    </xf>
    <xf numFmtId="0" fontId="9" fillId="0" borderId="56" xfId="34" applyFont="1" applyBorder="1" applyAlignment="1">
      <alignment horizontal="center" vertical="center" wrapText="1"/>
    </xf>
    <xf numFmtId="0" fontId="25" fillId="0" borderId="0" xfId="34" applyFont="1" applyBorder="1" applyAlignment="1">
      <alignment horizontal="left" vertical="top" wrapText="1"/>
    </xf>
    <xf numFmtId="0" fontId="26" fillId="9" borderId="48" xfId="34" applyFont="1" applyFill="1" applyBorder="1" applyAlignment="1">
      <alignment horizontal="left" vertical="center" wrapText="1"/>
    </xf>
    <xf numFmtId="0" fontId="26" fillId="5" borderId="41" xfId="34" applyFont="1" applyFill="1" applyBorder="1" applyAlignment="1">
      <alignment horizontal="left" vertical="center" wrapText="1"/>
    </xf>
    <xf numFmtId="0" fontId="27" fillId="3" borderId="53" xfId="34" applyFont="1" applyFill="1" applyBorder="1" applyAlignment="1">
      <alignment horizontal="left" vertical="center" wrapText="1"/>
    </xf>
    <xf numFmtId="0" fontId="27" fillId="3" borderId="48" xfId="34" applyFont="1" applyFill="1" applyBorder="1" applyAlignment="1">
      <alignment horizontal="left" vertical="center" wrapText="1"/>
    </xf>
    <xf numFmtId="0" fontId="26" fillId="5" borderId="53" xfId="34" applyFont="1" applyFill="1" applyBorder="1" applyAlignment="1">
      <alignment horizontal="left" vertical="center" wrapText="1"/>
    </xf>
    <xf numFmtId="4" fontId="27" fillId="5" borderId="14" xfId="34" applyNumberFormat="1" applyFont="1" applyFill="1" applyBorder="1" applyAlignment="1">
      <alignment horizontal="right" vertical="center"/>
    </xf>
    <xf numFmtId="0" fontId="17" fillId="3" borderId="48" xfId="34" applyFont="1" applyFill="1" applyBorder="1" applyAlignment="1">
      <alignment horizontal="left" vertical="center" wrapText="1"/>
    </xf>
    <xf numFmtId="0" fontId="9" fillId="0" borderId="53" xfId="34" applyFont="1" applyBorder="1" applyAlignment="1">
      <alignment horizontal="left" vertical="center" wrapText="1"/>
    </xf>
    <xf numFmtId="0" fontId="17" fillId="0" borderId="58" xfId="34" applyFont="1" applyBorder="1" applyAlignment="1">
      <alignment vertical="top" wrapText="1"/>
    </xf>
    <xf numFmtId="0" fontId="17" fillId="10" borderId="9" xfId="34" applyFont="1" applyFill="1" applyBorder="1" applyAlignment="1">
      <alignment vertical="top" wrapText="1"/>
    </xf>
    <xf numFmtId="0" fontId="17" fillId="0" borderId="2" xfId="34" applyFont="1" applyFill="1" applyBorder="1" applyAlignment="1">
      <alignment vertical="top" wrapText="1"/>
    </xf>
    <xf numFmtId="0" fontId="17" fillId="0" borderId="35" xfId="34" applyFont="1" applyBorder="1" applyAlignment="1">
      <alignment vertical="top" wrapText="1"/>
    </xf>
    <xf numFmtId="168" fontId="25" fillId="0" borderId="59" xfId="34" applyNumberFormat="1" applyFont="1" applyBorder="1" applyAlignment="1">
      <alignment horizontal="left" vertical="top" wrapText="1"/>
    </xf>
    <xf numFmtId="0" fontId="25" fillId="0" borderId="60" xfId="34" applyFont="1" applyBorder="1" applyAlignment="1">
      <alignment horizontal="left" vertical="top" wrapText="1"/>
    </xf>
    <xf numFmtId="4" fontId="27" fillId="0" borderId="59" xfId="34" applyNumberFormat="1" applyFont="1" applyBorder="1" applyAlignment="1">
      <alignment horizontal="right" vertical="top"/>
    </xf>
    <xf numFmtId="0" fontId="28" fillId="10" borderId="44" xfId="34" applyFont="1" applyFill="1" applyBorder="1" applyAlignment="1">
      <alignment horizontal="left" vertical="top" wrapText="1"/>
    </xf>
    <xf numFmtId="0" fontId="17" fillId="10" borderId="59" xfId="34" applyFont="1" applyFill="1" applyBorder="1" applyAlignment="1">
      <alignment vertical="top" wrapText="1"/>
    </xf>
    <xf numFmtId="168" fontId="25" fillId="10" borderId="61" xfId="34" applyNumberFormat="1" applyFont="1" applyFill="1" applyBorder="1" applyAlignment="1">
      <alignment horizontal="left" vertical="top" wrapText="1"/>
    </xf>
    <xf numFmtId="0" fontId="24" fillId="10" borderId="60" xfId="34" applyFont="1" applyFill="1" applyBorder="1" applyAlignment="1">
      <alignment horizontal="left" vertical="top" wrapText="1"/>
    </xf>
    <xf numFmtId="0" fontId="17" fillId="11" borderId="14" xfId="34" applyFont="1" applyFill="1" applyBorder="1" applyAlignment="1">
      <alignment horizontal="left" vertical="top" wrapText="1"/>
    </xf>
    <xf numFmtId="168" fontId="25" fillId="11" borderId="0" xfId="34" applyNumberFormat="1" applyFont="1" applyFill="1" applyBorder="1" applyAlignment="1">
      <alignment horizontal="left" vertical="top" wrapText="1"/>
    </xf>
    <xf numFmtId="0" fontId="25" fillId="11" borderId="10" xfId="34" applyFont="1" applyFill="1" applyBorder="1" applyAlignment="1">
      <alignment horizontal="left" vertical="top" wrapText="1"/>
    </xf>
    <xf numFmtId="4" fontId="27" fillId="11" borderId="35" xfId="34" applyNumberFormat="1" applyFont="1" applyFill="1" applyBorder="1" applyAlignment="1">
      <alignment horizontal="right" vertical="top"/>
    </xf>
    <xf numFmtId="0" fontId="17" fillId="0" borderId="1" xfId="34" applyFont="1" applyBorder="1" applyAlignment="1">
      <alignment vertical="top" wrapText="1"/>
    </xf>
    <xf numFmtId="0" fontId="17" fillId="11" borderId="58" xfId="34" applyFont="1" applyFill="1" applyBorder="1" applyAlignment="1">
      <alignment horizontal="left" vertical="top" wrapText="1"/>
    </xf>
    <xf numFmtId="168" fontId="25" fillId="11" borderId="62" xfId="34" applyNumberFormat="1" applyFont="1" applyFill="1" applyBorder="1" applyAlignment="1">
      <alignment horizontal="left" vertical="top" wrapText="1"/>
    </xf>
    <xf numFmtId="0" fontId="25" fillId="11" borderId="57" xfId="34" applyFont="1" applyFill="1" applyBorder="1" applyAlignment="1">
      <alignment horizontal="left" vertical="top" wrapText="1"/>
    </xf>
    <xf numFmtId="0" fontId="17" fillId="0" borderId="23" xfId="34" applyFont="1" applyBorder="1" applyAlignment="1">
      <alignment vertical="top" wrapText="1"/>
    </xf>
    <xf numFmtId="168" fontId="25" fillId="0" borderId="15" xfId="34" applyNumberFormat="1" applyFont="1" applyBorder="1" applyAlignment="1">
      <alignment horizontal="left" vertical="top" wrapText="1"/>
    </xf>
    <xf numFmtId="0" fontId="25" fillId="0" borderId="21" xfId="34" applyFont="1" applyBorder="1" applyAlignment="1">
      <alignment horizontal="left" vertical="top" wrapText="1"/>
    </xf>
    <xf numFmtId="4" fontId="27" fillId="0" borderId="23" xfId="34" applyNumberFormat="1" applyFont="1" applyBorder="1" applyAlignment="1">
      <alignment horizontal="right" vertical="top"/>
    </xf>
    <xf numFmtId="0" fontId="9" fillId="0" borderId="60" xfId="34" applyFont="1" applyBorder="1" applyAlignment="1">
      <alignment vertical="top" wrapText="1"/>
    </xf>
    <xf numFmtId="0" fontId="26" fillId="9" borderId="52" xfId="34" applyFont="1" applyFill="1" applyBorder="1" applyAlignment="1">
      <alignment horizontal="left" vertical="top" wrapText="1"/>
    </xf>
    <xf numFmtId="0" fontId="17" fillId="9" borderId="53" xfId="34" applyFont="1" applyFill="1" applyBorder="1" applyAlignment="1">
      <alignment vertical="top" wrapText="1"/>
    </xf>
    <xf numFmtId="168" fontId="25" fillId="9" borderId="53" xfId="34" applyNumberFormat="1" applyFont="1" applyFill="1" applyBorder="1" applyAlignment="1">
      <alignment horizontal="left" vertical="top" wrapText="1"/>
    </xf>
    <xf numFmtId="0" fontId="29" fillId="9" borderId="53" xfId="34" applyFont="1" applyFill="1" applyBorder="1" applyAlignment="1">
      <alignment horizontal="left" vertical="top" wrapText="1"/>
    </xf>
    <xf numFmtId="0" fontId="17" fillId="3" borderId="53" xfId="34" applyFont="1" applyFill="1" applyBorder="1" applyAlignment="1">
      <alignment horizontal="left" vertical="top" wrapText="1"/>
    </xf>
    <xf numFmtId="168" fontId="25" fillId="3" borderId="53" xfId="34" applyNumberFormat="1" applyFont="1" applyFill="1" applyBorder="1" applyAlignment="1">
      <alignment horizontal="left" vertical="top" wrapText="1"/>
    </xf>
    <xf numFmtId="0" fontId="29" fillId="3" borderId="53" xfId="34" applyFont="1" applyFill="1" applyBorder="1" applyAlignment="1">
      <alignment horizontal="left" vertical="top" wrapText="1"/>
    </xf>
    <xf numFmtId="0" fontId="17" fillId="0" borderId="53" xfId="34" applyFont="1" applyBorder="1" applyAlignment="1">
      <alignment vertical="top" wrapText="1"/>
    </xf>
    <xf numFmtId="168" fontId="25" fillId="0" borderId="53" xfId="34" applyNumberFormat="1" applyFont="1" applyBorder="1" applyAlignment="1">
      <alignment horizontal="left" vertical="top" wrapText="1"/>
    </xf>
    <xf numFmtId="0" fontId="25" fillId="0" borderId="53" xfId="34" applyFont="1" applyBorder="1" applyAlignment="1">
      <alignment horizontal="left" vertical="top" wrapText="1"/>
    </xf>
    <xf numFmtId="4" fontId="27" fillId="0" borderId="54" xfId="34" applyNumberFormat="1" applyFont="1" applyBorder="1" applyAlignment="1">
      <alignment horizontal="right" vertical="top"/>
    </xf>
    <xf numFmtId="0" fontId="9" fillId="0" borderId="64" xfId="34" applyFont="1" applyFill="1" applyBorder="1" applyAlignment="1">
      <alignment vertical="center" wrapText="1"/>
    </xf>
    <xf numFmtId="166" fontId="24" fillId="10" borderId="2" xfId="34" applyNumberFormat="1" applyFont="1" applyFill="1" applyBorder="1" applyAlignment="1">
      <alignment horizontal="left" vertical="top" wrapText="1"/>
    </xf>
    <xf numFmtId="167" fontId="25" fillId="11" borderId="9" xfId="34" applyNumberFormat="1" applyFont="1" applyFill="1" applyBorder="1" applyAlignment="1">
      <alignment horizontal="left" vertical="top" wrapText="1"/>
    </xf>
    <xf numFmtId="0" fontId="17" fillId="0" borderId="9" xfId="34" applyFont="1" applyBorder="1" applyAlignment="1">
      <alignment vertical="top" wrapText="1"/>
    </xf>
    <xf numFmtId="0" fontId="9" fillId="0" borderId="66" xfId="34" applyFont="1" applyFill="1" applyBorder="1" applyAlignment="1">
      <alignment horizontal="left" vertical="center" wrapText="1"/>
    </xf>
    <xf numFmtId="166" fontId="24" fillId="10" borderId="1" xfId="34" quotePrefix="1" applyNumberFormat="1" applyFont="1" applyFill="1" applyBorder="1" applyAlignment="1">
      <alignment horizontal="left" vertical="top" wrapText="1"/>
    </xf>
    <xf numFmtId="167" fontId="25" fillId="11" borderId="1" xfId="34" quotePrefix="1" applyNumberFormat="1" applyFont="1" applyFill="1" applyBorder="1" applyAlignment="1">
      <alignment horizontal="left" vertical="top" wrapText="1"/>
    </xf>
    <xf numFmtId="168" fontId="25" fillId="0" borderId="11" xfId="34" applyNumberFormat="1" applyFont="1" applyBorder="1" applyAlignment="1">
      <alignment horizontal="left" vertical="top" wrapText="1"/>
    </xf>
    <xf numFmtId="0" fontId="25" fillId="0" borderId="12" xfId="34" applyFont="1" applyBorder="1" applyAlignment="1">
      <alignment horizontal="left" vertical="top" wrapText="1"/>
    </xf>
    <xf numFmtId="4" fontId="27" fillId="0" borderId="2" xfId="34" applyNumberFormat="1" applyFont="1" applyBorder="1" applyAlignment="1">
      <alignment horizontal="right" vertical="top"/>
    </xf>
    <xf numFmtId="0" fontId="17" fillId="0" borderId="3" xfId="34" applyFont="1" applyFill="1" applyBorder="1" applyAlignment="1">
      <alignment horizontal="left" vertical="center" wrapText="1"/>
    </xf>
    <xf numFmtId="0" fontId="17" fillId="0" borderId="3" xfId="34" applyFont="1" applyFill="1" applyBorder="1" applyAlignment="1">
      <alignment horizontal="left" vertical="top" wrapText="1"/>
    </xf>
    <xf numFmtId="0" fontId="25" fillId="0" borderId="7" xfId="34" applyFont="1" applyBorder="1" applyAlignment="1">
      <alignment horizontal="left" vertical="top" wrapText="1"/>
    </xf>
    <xf numFmtId="0" fontId="25" fillId="3" borderId="53" xfId="34" applyFont="1" applyFill="1" applyBorder="1" applyAlignment="1">
      <alignment horizontal="left" vertical="top" wrapText="1"/>
    </xf>
    <xf numFmtId="0" fontId="17" fillId="0" borderId="4" xfId="34" applyFont="1" applyFill="1" applyBorder="1" applyAlignment="1">
      <alignment horizontal="left" vertical="center" wrapText="1"/>
    </xf>
    <xf numFmtId="0" fontId="17" fillId="0" borderId="4" xfId="34" applyFont="1" applyFill="1" applyBorder="1" applyAlignment="1">
      <alignment horizontal="left" vertical="top" wrapText="1"/>
    </xf>
    <xf numFmtId="4" fontId="27" fillId="0" borderId="4" xfId="34" applyNumberFormat="1" applyFont="1" applyBorder="1" applyAlignment="1">
      <alignment vertical="center"/>
    </xf>
    <xf numFmtId="0" fontId="22" fillId="9" borderId="53" xfId="34" applyFont="1" applyFill="1" applyBorder="1" applyAlignment="1">
      <alignment horizontal="center" vertical="center" wrapText="1"/>
    </xf>
    <xf numFmtId="0" fontId="26" fillId="9" borderId="53" xfId="34" applyFont="1" applyFill="1" applyBorder="1" applyAlignment="1">
      <alignment horizontal="left" vertical="top" wrapText="1"/>
    </xf>
    <xf numFmtId="0" fontId="9" fillId="0" borderId="4" xfId="34" applyFont="1" applyFill="1" applyBorder="1" applyAlignment="1">
      <alignment vertical="center" wrapText="1"/>
    </xf>
    <xf numFmtId="0" fontId="17" fillId="3" borderId="5" xfId="34" applyFont="1" applyFill="1" applyBorder="1" applyAlignment="1">
      <alignment horizontal="left" vertical="center" wrapText="1"/>
    </xf>
    <xf numFmtId="0" fontId="17" fillId="0" borderId="53" xfId="34" applyFont="1" applyFill="1" applyBorder="1" applyAlignment="1">
      <alignment horizontal="left" vertical="top" wrapText="1"/>
    </xf>
    <xf numFmtId="4" fontId="27" fillId="0" borderId="53" xfId="34" applyNumberFormat="1" applyFont="1" applyBorder="1" applyAlignment="1">
      <alignment vertical="center"/>
    </xf>
    <xf numFmtId="0" fontId="9" fillId="0" borderId="22" xfId="34" applyFont="1" applyFill="1" applyBorder="1" applyAlignment="1">
      <alignment vertical="center" wrapText="1"/>
    </xf>
    <xf numFmtId="0" fontId="17" fillId="0" borderId="0" xfId="34" applyFont="1" applyFill="1" applyBorder="1" applyAlignment="1">
      <alignment horizontal="center" vertical="center" wrapText="1"/>
    </xf>
    <xf numFmtId="166" fontId="24" fillId="10" borderId="66" xfId="34" applyNumberFormat="1" applyFont="1" applyFill="1" applyBorder="1" applyAlignment="1">
      <alignment horizontal="left" vertical="top" wrapText="1"/>
    </xf>
    <xf numFmtId="0" fontId="17" fillId="10" borderId="53" xfId="34" applyFont="1" applyFill="1" applyBorder="1" applyAlignment="1">
      <alignment vertical="top" wrapText="1"/>
    </xf>
    <xf numFmtId="0" fontId="17" fillId="10" borderId="67" xfId="34" applyFont="1" applyFill="1" applyBorder="1" applyAlignment="1">
      <alignment vertical="top" wrapText="1"/>
    </xf>
    <xf numFmtId="0" fontId="24" fillId="10" borderId="66" xfId="34" applyFont="1" applyFill="1" applyBorder="1" applyAlignment="1">
      <alignment horizontal="left" vertical="top" wrapText="1"/>
    </xf>
    <xf numFmtId="4" fontId="26" fillId="10" borderId="17" xfId="34" applyNumberFormat="1" applyFont="1" applyFill="1" applyBorder="1" applyAlignment="1">
      <alignment horizontal="right" vertical="top"/>
    </xf>
    <xf numFmtId="0" fontId="17" fillId="0" borderId="2" xfId="34" applyFont="1" applyFill="1" applyBorder="1" applyAlignment="1">
      <alignment horizontal="left" vertical="top" wrapText="1"/>
    </xf>
    <xf numFmtId="167" fontId="25" fillId="11" borderId="14" xfId="34" applyNumberFormat="1" applyFont="1" applyFill="1" applyBorder="1" applyAlignment="1">
      <alignment horizontal="left" vertical="top" wrapText="1"/>
    </xf>
    <xf numFmtId="0" fontId="17" fillId="0" borderId="35" xfId="34" applyFont="1" applyBorder="1" applyAlignment="1">
      <alignment horizontal="left" vertical="top" wrapText="1"/>
    </xf>
    <xf numFmtId="0" fontId="17" fillId="0" borderId="41" xfId="34" applyFont="1" applyBorder="1" applyAlignment="1">
      <alignment horizontal="left" vertical="top" wrapText="1"/>
    </xf>
    <xf numFmtId="4" fontId="27" fillId="3" borderId="53" xfId="34" applyNumberFormat="1" applyFont="1" applyFill="1" applyBorder="1" applyAlignment="1">
      <alignment horizontal="right" vertical="top"/>
    </xf>
    <xf numFmtId="0" fontId="17" fillId="0" borderId="4" xfId="34" applyFont="1" applyBorder="1" applyAlignment="1">
      <alignment vertical="top" wrapText="1"/>
    </xf>
    <xf numFmtId="4" fontId="27" fillId="0" borderId="4" xfId="34" applyNumberFormat="1" applyFont="1" applyBorder="1" applyAlignment="1">
      <alignment horizontal="right" vertical="top"/>
    </xf>
    <xf numFmtId="0" fontId="26" fillId="9" borderId="53" xfId="34" applyFont="1" applyFill="1" applyBorder="1" applyAlignment="1">
      <alignment vertical="top" wrapText="1"/>
    </xf>
    <xf numFmtId="168" fontId="29" fillId="9" borderId="53" xfId="34" applyNumberFormat="1" applyFont="1" applyFill="1" applyBorder="1" applyAlignment="1">
      <alignment horizontal="left" vertical="top" wrapText="1"/>
    </xf>
    <xf numFmtId="4" fontId="26" fillId="9" borderId="53" xfId="34" applyNumberFormat="1" applyFont="1" applyFill="1" applyBorder="1" applyAlignment="1">
      <alignment horizontal="right" vertical="top"/>
    </xf>
    <xf numFmtId="0" fontId="26" fillId="9" borderId="59" xfId="34" applyFont="1" applyFill="1" applyBorder="1" applyAlignment="1">
      <alignment horizontal="left" vertical="top" wrapText="1"/>
    </xf>
    <xf numFmtId="168" fontId="29" fillId="9" borderId="61" xfId="34" applyNumberFormat="1" applyFont="1" applyFill="1" applyBorder="1" applyAlignment="1">
      <alignment horizontal="left" vertical="top" wrapText="1"/>
    </xf>
    <xf numFmtId="0" fontId="29" fillId="9" borderId="60" xfId="34" applyFont="1" applyFill="1" applyBorder="1" applyAlignment="1">
      <alignment horizontal="left" vertical="top" wrapText="1"/>
    </xf>
    <xf numFmtId="0" fontId="26" fillId="5" borderId="68" xfId="34" applyFont="1" applyFill="1" applyBorder="1" applyAlignment="1">
      <alignment vertical="top" wrapText="1"/>
    </xf>
    <xf numFmtId="0" fontId="27" fillId="3" borderId="59" xfId="34" applyFont="1" applyFill="1" applyBorder="1" applyAlignment="1">
      <alignment horizontal="left" vertical="top" wrapText="1"/>
    </xf>
    <xf numFmtId="168" fontId="30" fillId="3" borderId="61" xfId="34" applyNumberFormat="1" applyFont="1" applyFill="1" applyBorder="1" applyAlignment="1">
      <alignment horizontal="left" vertical="top" wrapText="1"/>
    </xf>
    <xf numFmtId="0" fontId="30" fillId="3" borderId="60" xfId="34" applyFont="1" applyFill="1" applyBorder="1" applyAlignment="1">
      <alignment horizontal="left" vertical="top" wrapText="1"/>
    </xf>
    <xf numFmtId="0" fontId="26" fillId="5" borderId="35" xfId="34" applyFont="1" applyFill="1" applyBorder="1" applyAlignment="1">
      <alignment vertical="top" wrapText="1"/>
    </xf>
    <xf numFmtId="0" fontId="27" fillId="5" borderId="59" xfId="34" applyFont="1" applyFill="1" applyBorder="1" applyAlignment="1">
      <alignment horizontal="left" vertical="top" wrapText="1"/>
    </xf>
    <xf numFmtId="4" fontId="27" fillId="5" borderId="59" xfId="34" applyNumberFormat="1" applyFont="1" applyFill="1" applyBorder="1" applyAlignment="1">
      <alignment horizontal="right" vertical="top"/>
    </xf>
    <xf numFmtId="0" fontId="17" fillId="3" borderId="59" xfId="34" applyFont="1" applyFill="1" applyBorder="1" applyAlignment="1">
      <alignment horizontal="left" vertical="top" wrapText="1"/>
    </xf>
    <xf numFmtId="168" fontId="25" fillId="3" borderId="61" xfId="34" applyNumberFormat="1" applyFont="1" applyFill="1" applyBorder="1" applyAlignment="1">
      <alignment horizontal="left" vertical="top" wrapText="1"/>
    </xf>
    <xf numFmtId="0" fontId="25" fillId="3" borderId="60" xfId="34" applyFont="1" applyFill="1" applyBorder="1" applyAlignment="1">
      <alignment horizontal="left" vertical="top" wrapText="1"/>
    </xf>
    <xf numFmtId="0" fontId="26" fillId="5" borderId="14" xfId="34" applyFont="1" applyFill="1" applyBorder="1" applyAlignment="1">
      <alignment vertical="top" wrapText="1"/>
    </xf>
    <xf numFmtId="168" fontId="25" fillId="0" borderId="16" xfId="34" applyNumberFormat="1" applyFont="1" applyBorder="1" applyAlignment="1">
      <alignment horizontal="left" vertical="top" wrapText="1"/>
    </xf>
    <xf numFmtId="0" fontId="25" fillId="0" borderId="41" xfId="34" applyFont="1" applyBorder="1" applyAlignment="1">
      <alignment horizontal="left" vertical="top" wrapText="1"/>
    </xf>
    <xf numFmtId="4" fontId="27" fillId="0" borderId="35" xfId="34" applyNumberFormat="1" applyFont="1" applyBorder="1" applyAlignment="1">
      <alignment horizontal="right" vertical="top"/>
    </xf>
    <xf numFmtId="0" fontId="17" fillId="10" borderId="17" xfId="34" applyFont="1" applyFill="1" applyBorder="1" applyAlignment="1">
      <alignment vertical="top" wrapText="1"/>
    </xf>
    <xf numFmtId="0" fontId="17" fillId="11" borderId="13" xfId="34" applyFont="1" applyFill="1" applyBorder="1" applyAlignment="1">
      <alignment vertical="top" wrapText="1"/>
    </xf>
    <xf numFmtId="0" fontId="17" fillId="0" borderId="47" xfId="34" applyFont="1" applyBorder="1" applyAlignment="1">
      <alignment vertical="top" wrapText="1"/>
    </xf>
    <xf numFmtId="0" fontId="31" fillId="0" borderId="0" xfId="34" applyFont="1" applyAlignment="1">
      <alignment vertical="center"/>
    </xf>
    <xf numFmtId="0" fontId="9" fillId="0" borderId="0" xfId="34" applyFont="1"/>
    <xf numFmtId="49" fontId="26" fillId="0" borderId="1" xfId="34" applyNumberFormat="1" applyFont="1" applyBorder="1" applyAlignment="1">
      <alignment horizontal="center" vertical="center" wrapText="1"/>
    </xf>
    <xf numFmtId="4" fontId="32" fillId="0" borderId="47" xfId="34" applyNumberFormat="1" applyFont="1" applyBorder="1" applyAlignment="1">
      <alignment horizontal="right" vertical="center" wrapText="1"/>
    </xf>
    <xf numFmtId="0" fontId="9" fillId="0" borderId="72" xfId="34" applyFont="1" applyBorder="1" applyAlignment="1">
      <alignment vertical="center" wrapText="1"/>
    </xf>
    <xf numFmtId="4" fontId="9" fillId="0" borderId="74" xfId="34" applyNumberFormat="1" applyFont="1" applyBorder="1" applyAlignment="1">
      <alignment vertical="center"/>
    </xf>
    <xf numFmtId="0" fontId="9" fillId="0" borderId="56" xfId="34" applyFont="1" applyFill="1" applyBorder="1" applyAlignment="1">
      <alignment vertical="center" wrapText="1"/>
    </xf>
    <xf numFmtId="0" fontId="25" fillId="0" borderId="3" xfId="34" applyFont="1" applyBorder="1" applyAlignment="1">
      <alignment horizontal="left" vertical="top" wrapText="1"/>
    </xf>
    <xf numFmtId="4" fontId="17" fillId="0" borderId="75" xfId="34" applyNumberFormat="1" applyFont="1" applyBorder="1" applyAlignment="1">
      <alignment vertical="center"/>
    </xf>
    <xf numFmtId="0" fontId="28" fillId="12" borderId="41" xfId="34" applyFont="1" applyFill="1" applyBorder="1" applyAlignment="1">
      <alignment horizontal="left" vertical="top" wrapText="1"/>
    </xf>
    <xf numFmtId="0" fontId="28" fillId="12" borderId="55" xfId="34" applyFont="1" applyFill="1" applyBorder="1" applyAlignment="1">
      <alignment horizontal="left" vertical="top" wrapText="1"/>
    </xf>
    <xf numFmtId="168" fontId="25" fillId="0" borderId="4" xfId="34" applyNumberFormat="1" applyFont="1" applyBorder="1" applyAlignment="1">
      <alignment horizontal="left" vertical="top" wrapText="1"/>
    </xf>
    <xf numFmtId="0" fontId="25" fillId="0" borderId="4" xfId="34" applyFont="1" applyBorder="1" applyAlignment="1">
      <alignment horizontal="left" vertical="top" wrapText="1"/>
    </xf>
    <xf numFmtId="4" fontId="27" fillId="0" borderId="76" xfId="34" applyNumberFormat="1" applyFont="1" applyBorder="1" applyAlignment="1">
      <alignment horizontal="right" vertical="top"/>
    </xf>
    <xf numFmtId="0" fontId="21" fillId="0" borderId="77" xfId="34" applyFont="1" applyBorder="1" applyAlignment="1">
      <alignment horizontal="left" vertical="center"/>
    </xf>
    <xf numFmtId="4" fontId="26" fillId="0" borderId="79" xfId="34" applyNumberFormat="1" applyFont="1" applyBorder="1" applyAlignment="1">
      <alignment horizontal="right" vertical="center"/>
    </xf>
    <xf numFmtId="0" fontId="33" fillId="0" borderId="7" xfId="34" applyFont="1" applyBorder="1" applyAlignment="1">
      <alignment horizontal="left" vertical="center"/>
    </xf>
    <xf numFmtId="4" fontId="27" fillId="0" borderId="22" xfId="34" applyNumberFormat="1" applyFont="1" applyBorder="1" applyAlignment="1">
      <alignment horizontal="right" vertical="center"/>
    </xf>
    <xf numFmtId="0" fontId="34" fillId="9" borderId="53" xfId="34" applyFont="1" applyFill="1" applyBorder="1" applyAlignment="1">
      <alignment horizontal="left" vertical="center"/>
    </xf>
    <xf numFmtId="0" fontId="34" fillId="9" borderId="53" xfId="34" applyFont="1" applyFill="1" applyBorder="1" applyAlignment="1">
      <alignment horizontal="left" vertical="center" wrapText="1"/>
    </xf>
    <xf numFmtId="0" fontId="29" fillId="9" borderId="53" xfId="34" applyFont="1" applyFill="1" applyBorder="1" applyAlignment="1">
      <alignment horizontal="left" vertical="center" wrapText="1"/>
    </xf>
    <xf numFmtId="0" fontId="28" fillId="12" borderId="53" xfId="34" applyFont="1" applyFill="1" applyBorder="1" applyAlignment="1">
      <alignment horizontal="left" vertical="top" wrapText="1"/>
    </xf>
    <xf numFmtId="0" fontId="30" fillId="3" borderId="53" xfId="34" applyFont="1" applyFill="1" applyBorder="1" applyAlignment="1">
      <alignment horizontal="left" vertical="center" wrapText="1"/>
    </xf>
    <xf numFmtId="0" fontId="27" fillId="3" borderId="53" xfId="34" applyFont="1" applyFill="1" applyBorder="1" applyAlignment="1">
      <alignment horizontal="left" vertical="top" wrapText="1"/>
    </xf>
    <xf numFmtId="0" fontId="30" fillId="0" borderId="53" xfId="34" applyFont="1" applyBorder="1" applyAlignment="1">
      <alignment horizontal="left" vertical="center" wrapText="1"/>
    </xf>
    <xf numFmtId="0" fontId="17" fillId="0" borderId="80" xfId="34" applyFont="1" applyBorder="1" applyAlignment="1">
      <alignment horizontal="left" vertical="top" wrapText="1"/>
    </xf>
    <xf numFmtId="4" fontId="27" fillId="0" borderId="53" xfId="34" applyNumberFormat="1" applyFont="1" applyBorder="1" applyAlignment="1">
      <alignment horizontal="right" vertical="top"/>
    </xf>
    <xf numFmtId="4" fontId="22" fillId="0" borderId="35" xfId="34" applyNumberFormat="1" applyFont="1" applyBorder="1" applyAlignment="1">
      <alignment vertical="center"/>
    </xf>
    <xf numFmtId="0" fontId="21" fillId="0" borderId="12" xfId="34" applyFont="1" applyBorder="1" applyAlignment="1">
      <alignment horizontal="center" vertical="center"/>
    </xf>
    <xf numFmtId="4" fontId="22" fillId="0" borderId="16" xfId="34" applyNumberFormat="1" applyFont="1" applyBorder="1" applyAlignment="1">
      <alignment horizontal="right" vertical="center"/>
    </xf>
    <xf numFmtId="4" fontId="21" fillId="0" borderId="43" xfId="34" applyNumberFormat="1" applyFont="1" applyBorder="1" applyAlignment="1">
      <alignment horizontal="right" vertical="center"/>
    </xf>
    <xf numFmtId="4" fontId="23" fillId="0" borderId="22" xfId="34" applyNumberFormat="1" applyFont="1" applyBorder="1" applyAlignment="1">
      <alignment horizontal="right" vertical="center" wrapText="1"/>
    </xf>
    <xf numFmtId="4" fontId="24" fillId="10" borderId="53" xfId="34" applyNumberFormat="1" applyFont="1" applyFill="1" applyBorder="1" applyAlignment="1">
      <alignment horizontal="right" vertical="top" wrapText="1"/>
    </xf>
    <xf numFmtId="4" fontId="25" fillId="11" borderId="53" xfId="34" applyNumberFormat="1" applyFont="1" applyFill="1" applyBorder="1" applyAlignment="1">
      <alignment horizontal="right" vertical="top" wrapText="1"/>
    </xf>
    <xf numFmtId="4" fontId="23" fillId="0" borderId="53" xfId="34" applyNumberFormat="1" applyFont="1" applyBorder="1" applyAlignment="1">
      <alignment horizontal="right" vertical="center" wrapText="1"/>
    </xf>
    <xf numFmtId="4" fontId="24" fillId="10" borderId="10" xfId="34" applyNumberFormat="1" applyFont="1" applyFill="1" applyBorder="1" applyAlignment="1">
      <alignment horizontal="right" vertical="top" wrapText="1"/>
    </xf>
    <xf numFmtId="4" fontId="25" fillId="11" borderId="44" xfId="34" applyNumberFormat="1" applyFont="1" applyFill="1" applyBorder="1" applyAlignment="1">
      <alignment horizontal="right" vertical="top" wrapText="1"/>
    </xf>
    <xf numFmtId="4" fontId="25" fillId="0" borderId="44" xfId="34" applyNumberFormat="1" applyFont="1" applyBorder="1" applyAlignment="1">
      <alignment horizontal="right" vertical="top" wrapText="1"/>
    </xf>
    <xf numFmtId="4" fontId="25" fillId="11" borderId="12" xfId="34" applyNumberFormat="1" applyFont="1" applyFill="1" applyBorder="1" applyAlignment="1">
      <alignment horizontal="right" vertical="top" wrapText="1"/>
    </xf>
    <xf numFmtId="4" fontId="25" fillId="0" borderId="51" xfId="34" applyNumberFormat="1" applyFont="1" applyBorder="1" applyAlignment="1">
      <alignment horizontal="right" vertical="top" wrapText="1"/>
    </xf>
    <xf numFmtId="4" fontId="9" fillId="0" borderId="0" xfId="34" applyNumberFormat="1" applyFont="1" applyBorder="1" applyAlignment="1">
      <alignment horizontal="right" vertical="center" wrapText="1"/>
    </xf>
    <xf numFmtId="4" fontId="26" fillId="9" borderId="80" xfId="34" applyNumberFormat="1" applyFont="1" applyFill="1" applyBorder="1" applyAlignment="1">
      <alignment horizontal="right" vertical="center" wrapText="1"/>
    </xf>
    <xf numFmtId="4" fontId="25" fillId="0" borderId="41" xfId="34" applyNumberFormat="1" applyFont="1" applyBorder="1" applyAlignment="1">
      <alignment horizontal="right" vertical="top" wrapText="1"/>
    </xf>
    <xf numFmtId="4" fontId="25" fillId="0" borderId="0" xfId="34" applyNumberFormat="1" applyFont="1" applyBorder="1" applyAlignment="1">
      <alignment horizontal="right" vertical="top" wrapText="1"/>
    </xf>
    <xf numFmtId="4" fontId="24" fillId="10" borderId="44" xfId="34" applyNumberFormat="1" applyFont="1" applyFill="1" applyBorder="1" applyAlignment="1">
      <alignment horizontal="right" vertical="top" wrapText="1"/>
    </xf>
    <xf numFmtId="4" fontId="25" fillId="0" borderId="60" xfId="34" applyNumberFormat="1" applyFont="1" applyBorder="1" applyAlignment="1">
      <alignment horizontal="right" vertical="top" wrapText="1"/>
    </xf>
    <xf numFmtId="4" fontId="24" fillId="10" borderId="60" xfId="34" applyNumberFormat="1" applyFont="1" applyFill="1" applyBorder="1" applyAlignment="1">
      <alignment horizontal="right" vertical="top" wrapText="1"/>
    </xf>
    <xf numFmtId="4" fontId="25" fillId="11" borderId="41" xfId="34" applyNumberFormat="1" applyFont="1" applyFill="1" applyBorder="1" applyAlignment="1">
      <alignment horizontal="right" vertical="top" wrapText="1"/>
    </xf>
    <xf numFmtId="4" fontId="25" fillId="11" borderId="57" xfId="34" applyNumberFormat="1" applyFont="1" applyFill="1" applyBorder="1" applyAlignment="1">
      <alignment horizontal="right" vertical="top" wrapText="1"/>
    </xf>
    <xf numFmtId="4" fontId="25" fillId="0" borderId="21" xfId="34" applyNumberFormat="1" applyFont="1" applyBorder="1" applyAlignment="1">
      <alignment horizontal="right" vertical="top" wrapText="1"/>
    </xf>
    <xf numFmtId="4" fontId="9" fillId="0" borderId="61" xfId="34" applyNumberFormat="1" applyFont="1" applyBorder="1" applyAlignment="1">
      <alignment horizontal="right" vertical="top" wrapText="1"/>
    </xf>
    <xf numFmtId="4" fontId="29" fillId="9" borderId="80" xfId="34" applyNumberFormat="1" applyFont="1" applyFill="1" applyBorder="1" applyAlignment="1">
      <alignment horizontal="right" vertical="top" wrapText="1"/>
    </xf>
    <xf numFmtId="4" fontId="29" fillId="3" borderId="80" xfId="34" applyNumberFormat="1" applyFont="1" applyFill="1" applyBorder="1" applyAlignment="1">
      <alignment horizontal="right" vertical="top" wrapText="1"/>
    </xf>
    <xf numFmtId="4" fontId="25" fillId="0" borderId="80" xfId="34" applyNumberFormat="1" applyFont="1" applyBorder="1" applyAlignment="1">
      <alignment horizontal="right" vertical="top" wrapText="1"/>
    </xf>
    <xf numFmtId="4" fontId="21" fillId="0" borderId="46" xfId="34" applyNumberFormat="1" applyFont="1" applyBorder="1" applyAlignment="1">
      <alignment horizontal="right" vertical="center" wrapText="1"/>
    </xf>
    <xf numFmtId="4" fontId="9" fillId="0" borderId="65" xfId="34" applyNumberFormat="1" applyFont="1" applyFill="1" applyBorder="1" applyAlignment="1">
      <alignment horizontal="right" vertical="center" wrapText="1"/>
    </xf>
    <xf numFmtId="4" fontId="9" fillId="0" borderId="48" xfId="34" applyNumberFormat="1" applyFont="1" applyFill="1" applyBorder="1" applyAlignment="1">
      <alignment horizontal="right" vertical="center" wrapText="1"/>
    </xf>
    <xf numFmtId="4" fontId="25" fillId="0" borderId="12" xfId="34" applyNumberFormat="1" applyFont="1" applyBorder="1" applyAlignment="1">
      <alignment horizontal="right" vertical="top" wrapText="1"/>
    </xf>
    <xf numFmtId="4" fontId="26" fillId="9" borderId="53" xfId="34" applyNumberFormat="1" applyFont="1" applyFill="1" applyBorder="1" applyAlignment="1">
      <alignment horizontal="right" vertical="center" wrapText="1"/>
    </xf>
    <xf numFmtId="4" fontId="17" fillId="3" borderId="53" xfId="34" applyNumberFormat="1" applyFont="1" applyFill="1" applyBorder="1" applyAlignment="1">
      <alignment horizontal="right" vertical="center" wrapText="1"/>
    </xf>
    <xf numFmtId="4" fontId="25" fillId="3" borderId="53" xfId="34" applyNumberFormat="1" applyFont="1" applyFill="1" applyBorder="1" applyAlignment="1">
      <alignment horizontal="right" vertical="top" wrapText="1"/>
    </xf>
    <xf numFmtId="4" fontId="29" fillId="9" borderId="53" xfId="34" applyNumberFormat="1" applyFont="1" applyFill="1" applyBorder="1" applyAlignment="1">
      <alignment horizontal="right" vertical="top" wrapText="1"/>
    </xf>
    <xf numFmtId="4" fontId="25" fillId="0" borderId="53" xfId="34" applyNumberFormat="1" applyFont="1" applyBorder="1" applyAlignment="1">
      <alignment horizontal="right" vertical="top" wrapText="1"/>
    </xf>
    <xf numFmtId="4" fontId="24" fillId="10" borderId="66" xfId="34" applyNumberFormat="1" applyFont="1" applyFill="1" applyBorder="1" applyAlignment="1">
      <alignment horizontal="right" vertical="top" wrapText="1"/>
    </xf>
    <xf numFmtId="4" fontId="29" fillId="9" borderId="60" xfId="34" applyNumberFormat="1" applyFont="1" applyFill="1" applyBorder="1" applyAlignment="1">
      <alignment horizontal="right" vertical="top" wrapText="1"/>
    </xf>
    <xf numFmtId="4" fontId="30" fillId="3" borderId="60" xfId="34" applyNumberFormat="1" applyFont="1" applyFill="1" applyBorder="1" applyAlignment="1">
      <alignment horizontal="right" vertical="top" wrapText="1"/>
    </xf>
    <xf numFmtId="4" fontId="25" fillId="3" borderId="60" xfId="34" applyNumberFormat="1" applyFont="1" applyFill="1" applyBorder="1" applyAlignment="1">
      <alignment horizontal="right" vertical="top" wrapText="1"/>
    </xf>
    <xf numFmtId="4" fontId="25" fillId="11" borderId="10" xfId="34" applyNumberFormat="1" applyFont="1" applyFill="1" applyBorder="1" applyAlignment="1">
      <alignment horizontal="right" vertical="top" wrapText="1"/>
    </xf>
    <xf numFmtId="4" fontId="9" fillId="0" borderId="0" xfId="34" applyNumberFormat="1" applyFont="1" applyAlignment="1">
      <alignment horizontal="right"/>
    </xf>
    <xf numFmtId="4" fontId="21" fillId="0" borderId="44" xfId="34" applyNumberFormat="1" applyFont="1" applyBorder="1" applyAlignment="1">
      <alignment horizontal="right" vertical="center"/>
    </xf>
    <xf numFmtId="4" fontId="25" fillId="0" borderId="7" xfId="34" applyNumberFormat="1" applyFont="1" applyBorder="1" applyAlignment="1">
      <alignment horizontal="right" vertical="top" wrapText="1"/>
    </xf>
    <xf numFmtId="4" fontId="26" fillId="9" borderId="53" xfId="34" applyNumberFormat="1" applyFont="1" applyFill="1" applyBorder="1" applyAlignment="1">
      <alignment horizontal="right" vertical="top" wrapText="1"/>
    </xf>
    <xf numFmtId="4" fontId="27" fillId="3" borderId="53" xfId="34" applyNumberFormat="1" applyFont="1" applyFill="1" applyBorder="1" applyAlignment="1">
      <alignment horizontal="right" vertical="top" wrapText="1"/>
    </xf>
    <xf numFmtId="4" fontId="17" fillId="0" borderId="80" xfId="34" applyNumberFormat="1" applyFont="1" applyBorder="1" applyAlignment="1">
      <alignment horizontal="right" vertical="top" wrapText="1"/>
    </xf>
    <xf numFmtId="4" fontId="22" fillId="0" borderId="5" xfId="34" applyNumberFormat="1" applyFont="1" applyBorder="1" applyAlignment="1">
      <alignment horizontal="right" vertical="center"/>
    </xf>
    <xf numFmtId="0" fontId="17" fillId="3" borderId="80" xfId="34" applyFont="1" applyFill="1" applyBorder="1" applyAlignment="1">
      <alignment horizontal="left" vertical="center" wrapText="1"/>
    </xf>
    <xf numFmtId="4" fontId="27" fillId="0" borderId="13" xfId="34" applyNumberFormat="1" applyFont="1" applyBorder="1" applyAlignment="1">
      <alignment vertical="center"/>
    </xf>
    <xf numFmtId="4" fontId="27" fillId="3" borderId="53" xfId="34" applyNumberFormat="1" applyFont="1" applyFill="1" applyBorder="1" applyAlignment="1">
      <alignment horizontal="right" vertical="center" wrapText="1"/>
    </xf>
    <xf numFmtId="4" fontId="27" fillId="0" borderId="16" xfId="34" applyNumberFormat="1" applyFont="1" applyBorder="1" applyAlignment="1">
      <alignment vertical="center"/>
    </xf>
    <xf numFmtId="4" fontId="21" fillId="0" borderId="12" xfId="34" applyNumberFormat="1" applyFont="1" applyBorder="1" applyAlignment="1">
      <alignment horizontal="right" vertical="center"/>
    </xf>
    <xf numFmtId="4" fontId="9" fillId="0" borderId="22" xfId="34" applyNumberFormat="1" applyFont="1" applyBorder="1" applyAlignment="1">
      <alignment horizontal="right" vertical="center" wrapText="1"/>
    </xf>
    <xf numFmtId="4" fontId="21" fillId="0" borderId="81" xfId="34" applyNumberFormat="1" applyFont="1" applyBorder="1" applyAlignment="1">
      <alignment horizontal="right" vertical="center" wrapText="1"/>
    </xf>
    <xf numFmtId="4" fontId="25" fillId="0" borderId="43" xfId="34" applyNumberFormat="1" applyFont="1" applyBorder="1" applyAlignment="1">
      <alignment horizontal="right" vertical="top" wrapText="1"/>
    </xf>
    <xf numFmtId="4" fontId="9" fillId="0" borderId="22" xfId="34" applyNumberFormat="1" applyFont="1" applyFill="1" applyBorder="1" applyAlignment="1">
      <alignment horizontal="right" vertical="center" wrapText="1"/>
    </xf>
    <xf numFmtId="4" fontId="25" fillId="0" borderId="82" xfId="34" applyNumberFormat="1" applyFont="1" applyBorder="1" applyAlignment="1">
      <alignment horizontal="right" vertical="top" wrapText="1"/>
    </xf>
    <xf numFmtId="0" fontId="23" fillId="3" borderId="83" xfId="34" applyFont="1" applyFill="1" applyBorder="1" applyAlignment="1">
      <alignment horizontal="left" vertical="center" wrapText="1"/>
    </xf>
    <xf numFmtId="0" fontId="23" fillId="0" borderId="84" xfId="34" applyFont="1" applyBorder="1" applyAlignment="1">
      <alignment horizontal="left" vertical="center" wrapText="1"/>
    </xf>
    <xf numFmtId="4" fontId="14" fillId="8" borderId="37" xfId="33" applyNumberFormat="1" applyFont="1" applyFill="1" applyBorder="1" applyAlignment="1">
      <alignment horizontal="right" vertical="center" wrapText="1"/>
    </xf>
    <xf numFmtId="0" fontId="0" fillId="0" borderId="53" xfId="0" applyBorder="1" applyAlignment="1">
      <alignment horizontal="center"/>
    </xf>
    <xf numFmtId="4" fontId="0" fillId="0" borderId="53" xfId="0" applyNumberFormat="1" applyBorder="1"/>
    <xf numFmtId="0" fontId="0" fillId="0" borderId="53" xfId="0" applyBorder="1" applyAlignment="1">
      <alignment wrapText="1"/>
    </xf>
    <xf numFmtId="49" fontId="0" fillId="0" borderId="53" xfId="0" applyNumberFormat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13" borderId="53" xfId="0" applyFill="1" applyBorder="1" applyAlignment="1">
      <alignment horizontal="center"/>
    </xf>
    <xf numFmtId="0" fontId="0" fillId="13" borderId="53" xfId="0" applyFill="1" applyBorder="1"/>
    <xf numFmtId="0" fontId="0" fillId="13" borderId="53" xfId="0" applyFill="1" applyBorder="1" applyAlignment="1">
      <alignment wrapText="1"/>
    </xf>
    <xf numFmtId="4" fontId="0" fillId="13" borderId="53" xfId="0" applyNumberFormat="1" applyFill="1" applyBorder="1"/>
    <xf numFmtId="49" fontId="0" fillId="13" borderId="53" xfId="0" applyNumberFormat="1" applyFill="1" applyBorder="1" applyAlignment="1">
      <alignment horizontal="center"/>
    </xf>
    <xf numFmtId="4" fontId="0" fillId="13" borderId="53" xfId="0" applyNumberFormat="1" applyFill="1" applyBorder="1" applyAlignment="1">
      <alignment wrapText="1"/>
    </xf>
    <xf numFmtId="4" fontId="0" fillId="0" borderId="53" xfId="0" applyNumberFormat="1" applyBorder="1" applyAlignment="1">
      <alignment wrapText="1"/>
    </xf>
    <xf numFmtId="0" fontId="35" fillId="13" borderId="53" xfId="0" applyFont="1" applyFill="1" applyBorder="1" applyAlignment="1">
      <alignment horizontal="center"/>
    </xf>
    <xf numFmtId="0" fontId="35" fillId="13" borderId="53" xfId="0" applyFont="1" applyFill="1" applyBorder="1"/>
    <xf numFmtId="0" fontId="35" fillId="13" borderId="53" xfId="0" applyFont="1" applyFill="1" applyBorder="1" applyAlignment="1">
      <alignment wrapText="1"/>
    </xf>
    <xf numFmtId="4" fontId="35" fillId="13" borderId="53" xfId="0" applyNumberFormat="1" applyFont="1" applyFill="1" applyBorder="1" applyAlignment="1">
      <alignment wrapText="1"/>
    </xf>
    <xf numFmtId="49" fontId="35" fillId="13" borderId="53" xfId="0" applyNumberFormat="1" applyFont="1" applyFill="1" applyBorder="1" applyAlignment="1">
      <alignment horizontal="center"/>
    </xf>
    <xf numFmtId="4" fontId="35" fillId="13" borderId="53" xfId="0" applyNumberFormat="1" applyFont="1" applyFill="1" applyBorder="1"/>
    <xf numFmtId="0" fontId="0" fillId="13" borderId="53" xfId="0" applyFont="1" applyFill="1" applyBorder="1" applyAlignment="1">
      <alignment horizontal="center"/>
    </xf>
    <xf numFmtId="49" fontId="0" fillId="13" borderId="53" xfId="0" applyNumberFormat="1" applyFont="1" applyFill="1" applyBorder="1" applyAlignment="1">
      <alignment horizontal="center"/>
    </xf>
    <xf numFmtId="0" fontId="0" fillId="13" borderId="53" xfId="0" applyFont="1" applyFill="1" applyBorder="1" applyAlignment="1">
      <alignment wrapText="1"/>
    </xf>
    <xf numFmtId="4" fontId="0" fillId="13" borderId="53" xfId="0" applyNumberFormat="1" applyFont="1" applyFill="1" applyBorder="1" applyAlignment="1">
      <alignment wrapText="1"/>
    </xf>
    <xf numFmtId="4" fontId="35" fillId="4" borderId="5" xfId="0" applyNumberFormat="1" applyFont="1" applyFill="1" applyBorder="1" applyAlignment="1">
      <alignment horizontal="right" wrapText="1"/>
    </xf>
    <xf numFmtId="0" fontId="35" fillId="5" borderId="53" xfId="0" applyFont="1" applyFill="1" applyBorder="1" applyAlignment="1">
      <alignment horizontal="center"/>
    </xf>
    <xf numFmtId="4" fontId="14" fillId="6" borderId="80" xfId="33" applyNumberFormat="1" applyFont="1" applyFill="1" applyBorder="1" applyAlignment="1">
      <alignment horizontal="right" vertical="center" wrapText="1"/>
    </xf>
    <xf numFmtId="4" fontId="14" fillId="5" borderId="85" xfId="33" applyNumberFormat="1" applyFont="1" applyFill="1" applyBorder="1" applyAlignment="1">
      <alignment horizontal="right" vertical="center" wrapText="1"/>
    </xf>
    <xf numFmtId="165" fontId="13" fillId="7" borderId="38" xfId="33" applyNumberFormat="1" applyFont="1" applyFill="1" applyBorder="1" applyAlignment="1">
      <alignment horizontal="right" vertical="center" wrapText="1"/>
    </xf>
    <xf numFmtId="165" fontId="14" fillId="5" borderId="39" xfId="33" applyNumberFormat="1" applyFont="1" applyFill="1" applyBorder="1" applyAlignment="1">
      <alignment horizontal="right" vertical="center" wrapText="1"/>
    </xf>
    <xf numFmtId="4" fontId="14" fillId="8" borderId="53" xfId="33" applyNumberFormat="1" applyFont="1" applyFill="1" applyBorder="1" applyAlignment="1">
      <alignment horizontal="right" vertical="center" wrapText="1"/>
    </xf>
    <xf numFmtId="0" fontId="35" fillId="4" borderId="53" xfId="0" applyFont="1" applyFill="1" applyBorder="1" applyAlignment="1">
      <alignment horizontal="center"/>
    </xf>
    <xf numFmtId="165" fontId="14" fillId="6" borderId="86" xfId="33" applyNumberFormat="1" applyFont="1" applyFill="1" applyBorder="1" applyAlignment="1">
      <alignment horizontal="right" vertical="center" wrapText="1"/>
    </xf>
    <xf numFmtId="4" fontId="14" fillId="6" borderId="53" xfId="33" applyNumberFormat="1" applyFont="1" applyFill="1" applyBorder="1" applyAlignment="1">
      <alignment horizontal="right" vertical="center" wrapText="1"/>
    </xf>
    <xf numFmtId="0" fontId="14" fillId="6" borderId="31" xfId="33" applyFont="1" applyFill="1" applyBorder="1" applyAlignment="1">
      <alignment horizontal="center" vertical="center" wrapText="1"/>
    </xf>
    <xf numFmtId="0" fontId="14" fillId="6" borderId="53" xfId="33" applyFont="1" applyFill="1" applyBorder="1" applyAlignment="1">
      <alignment horizontal="center" vertical="center" wrapText="1"/>
    </xf>
    <xf numFmtId="0" fontId="14" fillId="5" borderId="25" xfId="33" applyFont="1" applyFill="1" applyBorder="1" applyAlignment="1">
      <alignment horizontal="left" vertical="center" wrapText="1"/>
    </xf>
    <xf numFmtId="0" fontId="14" fillId="5" borderId="53" xfId="33" applyFont="1" applyFill="1" applyBorder="1" applyAlignment="1">
      <alignment horizontal="center" vertical="center" wrapText="1"/>
    </xf>
    <xf numFmtId="0" fontId="17" fillId="11" borderId="35" xfId="34" applyFont="1" applyFill="1" applyBorder="1" applyAlignment="1">
      <alignment horizontal="left" vertical="top" wrapText="1"/>
    </xf>
    <xf numFmtId="0" fontId="25" fillId="11" borderId="41" xfId="34" applyFont="1" applyFill="1" applyBorder="1" applyAlignment="1">
      <alignment horizontal="left" vertical="top" wrapText="1"/>
    </xf>
    <xf numFmtId="0" fontId="28" fillId="10" borderId="53" xfId="34" applyFont="1" applyFill="1" applyBorder="1" applyAlignment="1">
      <alignment horizontal="left" vertical="top" wrapText="1"/>
    </xf>
    <xf numFmtId="168" fontId="25" fillId="10" borderId="53" xfId="34" applyNumberFormat="1" applyFont="1" applyFill="1" applyBorder="1" applyAlignment="1">
      <alignment horizontal="left" vertical="top" wrapText="1"/>
    </xf>
    <xf numFmtId="0" fontId="24" fillId="10" borderId="53" xfId="34" applyFont="1" applyFill="1" applyBorder="1" applyAlignment="1">
      <alignment horizontal="left" vertical="top" wrapText="1"/>
    </xf>
    <xf numFmtId="4" fontId="26" fillId="10" borderId="53" xfId="34" applyNumberFormat="1" applyFont="1" applyFill="1" applyBorder="1" applyAlignment="1">
      <alignment horizontal="right" vertical="top"/>
    </xf>
    <xf numFmtId="165" fontId="14" fillId="8" borderId="39" xfId="33" applyNumberFormat="1" applyFont="1" applyFill="1" applyBorder="1" applyAlignment="1">
      <alignment horizontal="right" vertical="center" wrapText="1"/>
    </xf>
    <xf numFmtId="4" fontId="13" fillId="7" borderId="53" xfId="33" applyNumberFormat="1" applyFont="1" applyFill="1" applyBorder="1" applyAlignment="1">
      <alignment horizontal="right" vertical="center" wrapText="1"/>
    </xf>
    <xf numFmtId="0" fontId="14" fillId="3" borderId="24" xfId="33" applyFont="1" applyFill="1" applyBorder="1" applyAlignment="1">
      <alignment horizontal="left" vertical="center" wrapText="1"/>
    </xf>
    <xf numFmtId="4" fontId="14" fillId="3" borderId="28" xfId="33" applyNumberFormat="1" applyFont="1" applyFill="1" applyBorder="1" applyAlignment="1">
      <alignment horizontal="right" vertical="center" wrapText="1"/>
    </xf>
    <xf numFmtId="0" fontId="36" fillId="3" borderId="28" xfId="33" applyFont="1" applyFill="1" applyBorder="1" applyAlignment="1">
      <alignment horizontal="center" vertical="center" wrapText="1"/>
    </xf>
    <xf numFmtId="165" fontId="14" fillId="5" borderId="38" xfId="33" applyNumberFormat="1" applyFont="1" applyFill="1" applyBorder="1" applyAlignment="1">
      <alignment horizontal="right" vertical="center" wrapText="1"/>
    </xf>
    <xf numFmtId="0" fontId="14" fillId="5" borderId="19" xfId="33" applyFont="1" applyFill="1" applyBorder="1" applyAlignment="1">
      <alignment horizontal="center" vertical="center" wrapText="1"/>
    </xf>
    <xf numFmtId="0" fontId="14" fillId="6" borderId="33" xfId="33" applyFont="1" applyFill="1" applyBorder="1" applyAlignment="1">
      <alignment horizontal="left" vertical="center" wrapText="1"/>
    </xf>
    <xf numFmtId="165" fontId="14" fillId="5" borderId="19" xfId="33" applyNumberFormat="1" applyFont="1" applyFill="1" applyBorder="1" applyAlignment="1">
      <alignment horizontal="right" vertical="center" wrapText="1"/>
    </xf>
    <xf numFmtId="0" fontId="14" fillId="8" borderId="53" xfId="33" applyFont="1" applyFill="1" applyBorder="1" applyAlignment="1">
      <alignment horizontal="center" vertical="center" wrapText="1"/>
    </xf>
    <xf numFmtId="0" fontId="14" fillId="8" borderId="53" xfId="33" applyFont="1" applyFill="1" applyBorder="1" applyAlignment="1">
      <alignment horizontal="left" vertical="center" wrapText="1"/>
    </xf>
    <xf numFmtId="165" fontId="14" fillId="8" borderId="53" xfId="33" applyNumberFormat="1" applyFont="1" applyFill="1" applyBorder="1" applyAlignment="1">
      <alignment horizontal="right" vertical="center" wrapText="1"/>
    </xf>
    <xf numFmtId="0" fontId="0" fillId="0" borderId="53" xfId="0" applyBorder="1"/>
    <xf numFmtId="0" fontId="35" fillId="0" borderId="53" xfId="0" applyFont="1" applyBorder="1"/>
    <xf numFmtId="4" fontId="35" fillId="0" borderId="5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7" xfId="0" applyBorder="1"/>
    <xf numFmtId="4" fontId="35" fillId="0" borderId="5" xfId="0" applyNumberFormat="1" applyFont="1" applyBorder="1"/>
    <xf numFmtId="0" fontId="0" fillId="0" borderId="3" xfId="0" applyBorder="1"/>
    <xf numFmtId="4" fontId="25" fillId="0" borderId="53" xfId="34" applyNumberFormat="1" applyFont="1" applyBorder="1" applyAlignment="1">
      <alignment horizontal="right" vertical="center" wrapText="1"/>
    </xf>
    <xf numFmtId="4" fontId="37" fillId="0" borderId="71" xfId="34" applyNumberFormat="1" applyFont="1" applyBorder="1" applyAlignment="1">
      <alignment horizontal="right" vertical="center" wrapText="1"/>
    </xf>
    <xf numFmtId="4" fontId="25" fillId="0" borderId="41" xfId="34" applyNumberFormat="1" applyFont="1" applyBorder="1" applyAlignment="1">
      <alignment horizontal="right" vertical="center" wrapText="1"/>
    </xf>
    <xf numFmtId="4" fontId="24" fillId="10" borderId="66" xfId="34" applyNumberFormat="1" applyFont="1" applyFill="1" applyBorder="1" applyAlignment="1">
      <alignment horizontal="right" vertical="center" wrapText="1"/>
    </xf>
    <xf numFmtId="4" fontId="25" fillId="3" borderId="53" xfId="34" applyNumberFormat="1" applyFont="1" applyFill="1" applyBorder="1" applyAlignment="1">
      <alignment horizontal="right" vertical="center" wrapText="1"/>
    </xf>
    <xf numFmtId="0" fontId="26" fillId="5" borderId="53" xfId="34" applyFont="1" applyFill="1" applyBorder="1" applyAlignment="1">
      <alignment horizontal="center" vertical="top" wrapText="1"/>
    </xf>
    <xf numFmtId="0" fontId="17" fillId="5" borderId="53" xfId="34" applyFont="1" applyFill="1" applyBorder="1" applyAlignment="1">
      <alignment vertical="top" wrapText="1"/>
    </xf>
    <xf numFmtId="168" fontId="25" fillId="5" borderId="53" xfId="34" applyNumberFormat="1" applyFont="1" applyFill="1" applyBorder="1" applyAlignment="1">
      <alignment horizontal="left" vertical="top" wrapText="1"/>
    </xf>
    <xf numFmtId="0" fontId="25" fillId="5" borderId="53" xfId="34" applyFont="1" applyFill="1" applyBorder="1" applyAlignment="1">
      <alignment horizontal="left" vertical="top" wrapText="1"/>
    </xf>
    <xf numFmtId="4" fontId="25" fillId="5" borderId="53" xfId="34" applyNumberFormat="1" applyFont="1" applyFill="1" applyBorder="1" applyAlignment="1">
      <alignment horizontal="right" vertical="top" wrapText="1"/>
    </xf>
    <xf numFmtId="4" fontId="27" fillId="5" borderId="53" xfId="34" applyNumberFormat="1" applyFont="1" applyFill="1" applyBorder="1" applyAlignment="1">
      <alignment horizontal="right" vertical="top"/>
    </xf>
    <xf numFmtId="0" fontId="26" fillId="4" borderId="53" xfId="34" applyFont="1" applyFill="1" applyBorder="1" applyAlignment="1">
      <alignment horizontal="left" vertical="top" wrapText="1"/>
    </xf>
    <xf numFmtId="0" fontId="26" fillId="4" borderId="53" xfId="34" applyFont="1" applyFill="1" applyBorder="1" applyAlignment="1">
      <alignment vertical="top" wrapText="1"/>
    </xf>
    <xf numFmtId="168" fontId="29" fillId="4" borderId="53" xfId="34" applyNumberFormat="1" applyFont="1" applyFill="1" applyBorder="1" applyAlignment="1">
      <alignment horizontal="left" vertical="top" wrapText="1"/>
    </xf>
    <xf numFmtId="0" fontId="29" fillId="4" borderId="53" xfId="34" applyFont="1" applyFill="1" applyBorder="1" applyAlignment="1">
      <alignment horizontal="left" vertical="top" wrapText="1"/>
    </xf>
    <xf numFmtId="4" fontId="29" fillId="4" borderId="53" xfId="34" applyNumberFormat="1" applyFont="1" applyFill="1" applyBorder="1" applyAlignment="1">
      <alignment horizontal="right" vertical="top" wrapText="1"/>
    </xf>
    <xf numFmtId="49" fontId="22" fillId="0" borderId="87" xfId="34" applyNumberFormat="1" applyFont="1" applyBorder="1" applyAlignment="1">
      <alignment horizontal="center" vertical="center" wrapText="1"/>
    </xf>
    <xf numFmtId="4" fontId="4" fillId="0" borderId="88" xfId="34" applyNumberFormat="1" applyFont="1" applyBorder="1" applyAlignment="1">
      <alignment horizontal="right" vertical="center"/>
    </xf>
    <xf numFmtId="4" fontId="24" fillId="10" borderId="89" xfId="34" applyNumberFormat="1" applyFont="1" applyFill="1" applyBorder="1" applyAlignment="1">
      <alignment horizontal="right" vertical="top" wrapText="1"/>
    </xf>
    <xf numFmtId="4" fontId="25" fillId="11" borderId="87" xfId="34" applyNumberFormat="1" applyFont="1" applyFill="1" applyBorder="1" applyAlignment="1">
      <alignment horizontal="right" vertical="top" wrapText="1"/>
    </xf>
    <xf numFmtId="4" fontId="27" fillId="0" borderId="87" xfId="34" applyNumberFormat="1" applyFont="1" applyBorder="1" applyAlignment="1">
      <alignment horizontal="right" vertical="top"/>
    </xf>
    <xf numFmtId="4" fontId="25" fillId="11" borderId="90" xfId="34" applyNumberFormat="1" applyFont="1" applyFill="1" applyBorder="1" applyAlignment="1">
      <alignment horizontal="right" vertical="top" wrapText="1"/>
    </xf>
    <xf numFmtId="4" fontId="27" fillId="0" borderId="91" xfId="34" applyNumberFormat="1" applyFont="1" applyBorder="1" applyAlignment="1">
      <alignment horizontal="right" vertical="top"/>
    </xf>
    <xf numFmtId="4" fontId="4" fillId="0" borderId="92" xfId="34" applyNumberFormat="1" applyFont="1" applyBorder="1" applyAlignment="1">
      <alignment vertical="center"/>
    </xf>
    <xf numFmtId="4" fontId="27" fillId="0" borderId="93" xfId="34" applyNumberFormat="1" applyFont="1" applyBorder="1" applyAlignment="1">
      <alignment vertical="center"/>
    </xf>
    <xf numFmtId="4" fontId="24" fillId="10" borderId="87" xfId="34" applyNumberFormat="1" applyFont="1" applyFill="1" applyBorder="1" applyAlignment="1">
      <alignment horizontal="right" vertical="top" wrapText="1"/>
    </xf>
    <xf numFmtId="4" fontId="25" fillId="11" borderId="18" xfId="34" applyNumberFormat="1" applyFont="1" applyFill="1" applyBorder="1" applyAlignment="1">
      <alignment horizontal="right" vertical="top" wrapText="1"/>
    </xf>
    <xf numFmtId="4" fontId="24" fillId="10" borderId="52" xfId="34" applyNumberFormat="1" applyFont="1" applyFill="1" applyBorder="1" applyAlignment="1">
      <alignment horizontal="right" vertical="top" wrapText="1"/>
    </xf>
    <xf numFmtId="4" fontId="25" fillId="11" borderId="89" xfId="34" applyNumberFormat="1" applyFont="1" applyFill="1" applyBorder="1" applyAlignment="1">
      <alignment horizontal="right" vertical="top" wrapText="1"/>
    </xf>
    <xf numFmtId="4" fontId="9" fillId="0" borderId="5" xfId="34" applyNumberFormat="1" applyFont="1" applyBorder="1" applyAlignment="1">
      <alignment horizontal="right" vertical="top" wrapText="1"/>
    </xf>
    <xf numFmtId="4" fontId="29" fillId="3" borderId="53" xfId="34" applyNumberFormat="1" applyFont="1" applyFill="1" applyBorder="1" applyAlignment="1">
      <alignment horizontal="right" vertical="top" wrapText="1"/>
    </xf>
    <xf numFmtId="4" fontId="4" fillId="0" borderId="94" xfId="34" applyNumberFormat="1" applyFont="1" applyBorder="1" applyAlignment="1">
      <alignment horizontal="right" vertical="center"/>
    </xf>
    <xf numFmtId="4" fontId="9" fillId="0" borderId="95" xfId="34" applyNumberFormat="1" applyFont="1" applyFill="1" applyBorder="1" applyAlignment="1">
      <alignment horizontal="right" vertical="center" wrapText="1"/>
    </xf>
    <xf numFmtId="4" fontId="24" fillId="10" borderId="93" xfId="34" applyNumberFormat="1" applyFont="1" applyFill="1" applyBorder="1" applyAlignment="1">
      <alignment horizontal="right" vertical="center" wrapText="1"/>
    </xf>
    <xf numFmtId="4" fontId="29" fillId="9" borderId="52" xfId="34" applyNumberFormat="1" applyFont="1" applyFill="1" applyBorder="1" applyAlignment="1">
      <alignment horizontal="right" vertical="top" wrapText="1"/>
    </xf>
    <xf numFmtId="4" fontId="30" fillId="3" borderId="52" xfId="34" applyNumberFormat="1" applyFont="1" applyFill="1" applyBorder="1" applyAlignment="1">
      <alignment horizontal="right" vertical="top" wrapText="1"/>
    </xf>
    <xf numFmtId="4" fontId="25" fillId="3" borderId="52" xfId="34" applyNumberFormat="1" applyFont="1" applyFill="1" applyBorder="1" applyAlignment="1">
      <alignment horizontal="right" vertical="top" wrapText="1"/>
    </xf>
    <xf numFmtId="0" fontId="26" fillId="5" borderId="55" xfId="34" applyFont="1" applyFill="1" applyBorder="1" applyAlignment="1">
      <alignment horizontal="left" vertical="center" wrapText="1"/>
    </xf>
    <xf numFmtId="0" fontId="27" fillId="5" borderId="53" xfId="34" applyFont="1" applyFill="1" applyBorder="1" applyAlignment="1">
      <alignment horizontal="left" vertical="center" wrapText="1"/>
    </xf>
    <xf numFmtId="4" fontId="26" fillId="3" borderId="80" xfId="34" applyNumberFormat="1" applyFont="1" applyFill="1" applyBorder="1" applyAlignment="1">
      <alignment horizontal="right" vertical="center" wrapText="1"/>
    </xf>
    <xf numFmtId="4" fontId="27" fillId="5" borderId="80" xfId="34" applyNumberFormat="1" applyFont="1" applyFill="1" applyBorder="1" applyAlignment="1">
      <alignment horizontal="right" vertical="center" wrapText="1"/>
    </xf>
    <xf numFmtId="4" fontId="27" fillId="5" borderId="53" xfId="34" applyNumberFormat="1" applyFont="1" applyFill="1" applyBorder="1" applyAlignment="1">
      <alignment horizontal="right" vertical="center" wrapText="1"/>
    </xf>
    <xf numFmtId="4" fontId="0" fillId="0" borderId="53" xfId="0" applyNumberFormat="1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53" xfId="0" applyBorder="1" applyAlignment="1">
      <alignment horizontal="center" vertical="center"/>
    </xf>
    <xf numFmtId="0" fontId="38" fillId="0" borderId="0" xfId="0" applyFont="1"/>
    <xf numFmtId="0" fontId="16" fillId="6" borderId="0" xfId="33" applyFont="1" applyFill="1" applyBorder="1" applyAlignment="1">
      <alignment horizontal="left" vertical="center" wrapText="1"/>
    </xf>
    <xf numFmtId="0" fontId="11" fillId="6" borderId="0" xfId="33" applyFont="1" applyFill="1" applyBorder="1" applyAlignment="1">
      <alignment horizontal="left" vertical="center" wrapText="1"/>
    </xf>
    <xf numFmtId="0" fontId="13" fillId="4" borderId="33" xfId="33" applyFont="1" applyFill="1" applyBorder="1" applyAlignment="1">
      <alignment horizontal="right" vertical="center" wrapText="1"/>
    </xf>
    <xf numFmtId="0" fontId="22" fillId="0" borderId="80" xfId="34" applyFont="1" applyBorder="1" applyAlignment="1">
      <alignment horizontal="center" vertical="center"/>
    </xf>
    <xf numFmtId="0" fontId="22" fillId="0" borderId="8" xfId="34" applyFont="1" applyBorder="1" applyAlignment="1">
      <alignment horizontal="center" vertical="center"/>
    </xf>
    <xf numFmtId="0" fontId="22" fillId="0" borderId="5" xfId="34" applyFont="1" applyBorder="1" applyAlignment="1">
      <alignment horizontal="center" vertical="center"/>
    </xf>
    <xf numFmtId="0" fontId="9" fillId="0" borderId="48" xfId="34" applyFont="1" applyFill="1" applyBorder="1" applyAlignment="1">
      <alignment horizontal="left" vertical="center" wrapText="1"/>
    </xf>
    <xf numFmtId="0" fontId="17" fillId="0" borderId="2" xfId="34" applyFont="1" applyFill="1" applyBorder="1" applyAlignment="1">
      <alignment horizontal="left" vertical="top" wrapText="1"/>
    </xf>
    <xf numFmtId="0" fontId="17" fillId="0" borderId="35" xfId="34" applyFont="1" applyFill="1" applyBorder="1" applyAlignment="1">
      <alignment horizontal="left" vertical="top" wrapText="1"/>
    </xf>
    <xf numFmtId="0" fontId="9" fillId="0" borderId="41" xfId="34" applyFont="1" applyFill="1" applyBorder="1" applyAlignment="1">
      <alignment horizontal="center" vertical="center" wrapText="1"/>
    </xf>
    <xf numFmtId="0" fontId="17" fillId="0" borderId="4" xfId="34" applyFont="1" applyBorder="1" applyAlignment="1">
      <alignment horizontal="center" vertical="top" wrapText="1"/>
    </xf>
    <xf numFmtId="0" fontId="17" fillId="0" borderId="3" xfId="34" applyFont="1" applyBorder="1" applyAlignment="1">
      <alignment horizontal="center" vertical="top" wrapText="1"/>
    </xf>
    <xf numFmtId="0" fontId="21" fillId="0" borderId="69" xfId="34" applyFont="1" applyBorder="1" applyAlignment="1">
      <alignment horizontal="right" vertical="center" wrapText="1"/>
    </xf>
    <xf numFmtId="0" fontId="21" fillId="0" borderId="70" xfId="34" applyFont="1" applyBorder="1" applyAlignment="1">
      <alignment horizontal="right" vertical="center" wrapText="1"/>
    </xf>
    <xf numFmtId="0" fontId="21" fillId="0" borderId="71" xfId="34" applyFont="1" applyBorder="1" applyAlignment="1">
      <alignment horizontal="right" vertical="center" wrapText="1"/>
    </xf>
    <xf numFmtId="0" fontId="21" fillId="0" borderId="46" xfId="34" applyFont="1" applyBorder="1" applyAlignment="1">
      <alignment horizontal="left" vertical="center"/>
    </xf>
    <xf numFmtId="0" fontId="9" fillId="0" borderId="73" xfId="34" applyFont="1" applyBorder="1" applyAlignment="1">
      <alignment horizontal="left" vertical="center" wrapText="1"/>
    </xf>
    <xf numFmtId="0" fontId="21" fillId="0" borderId="78" xfId="34" applyFont="1" applyBorder="1" applyAlignment="1">
      <alignment horizontal="left" vertical="center" wrapText="1"/>
    </xf>
    <xf numFmtId="0" fontId="9" fillId="0" borderId="6" xfId="34" applyFont="1" applyBorder="1" applyAlignment="1">
      <alignment horizontal="left" vertical="center" wrapText="1"/>
    </xf>
    <xf numFmtId="0" fontId="9" fillId="0" borderId="55" xfId="34" applyFont="1" applyBorder="1" applyAlignment="1">
      <alignment horizontal="center" vertical="center" wrapText="1"/>
    </xf>
    <xf numFmtId="0" fontId="9" fillId="0" borderId="56" xfId="34" applyFont="1" applyBorder="1" applyAlignment="1">
      <alignment horizontal="center" vertical="center" wrapText="1"/>
    </xf>
    <xf numFmtId="0" fontId="22" fillId="0" borderId="41" xfId="34" applyFont="1" applyBorder="1" applyAlignment="1">
      <alignment horizontal="right" vertical="center"/>
    </xf>
    <xf numFmtId="0" fontId="22" fillId="0" borderId="0" xfId="34" applyFont="1" applyBorder="1" applyAlignment="1">
      <alignment horizontal="right" vertical="center"/>
    </xf>
    <xf numFmtId="0" fontId="22" fillId="0" borderId="16" xfId="34" applyFont="1" applyBorder="1" applyAlignment="1">
      <alignment horizontal="right" vertical="center"/>
    </xf>
    <xf numFmtId="0" fontId="17" fillId="0" borderId="53" xfId="34" applyFont="1" applyFill="1" applyBorder="1" applyAlignment="1">
      <alignment horizontal="center" vertical="top" wrapText="1"/>
    </xf>
    <xf numFmtId="0" fontId="23" fillId="0" borderId="0" xfId="34" applyFont="1" applyBorder="1" applyAlignment="1">
      <alignment horizontal="left" vertical="center" wrapText="1"/>
    </xf>
    <xf numFmtId="0" fontId="17" fillId="0" borderId="2" xfId="34" applyFont="1" applyFill="1" applyBorder="1" applyAlignment="1">
      <alignment horizontal="center" vertical="top" wrapText="1"/>
    </xf>
    <xf numFmtId="0" fontId="17" fillId="0" borderId="35" xfId="34" applyFont="1" applyFill="1" applyBorder="1" applyAlignment="1">
      <alignment horizontal="center" vertical="top" wrapText="1"/>
    </xf>
    <xf numFmtId="0" fontId="17" fillId="0" borderId="47" xfId="34" applyFont="1" applyFill="1" applyBorder="1" applyAlignment="1">
      <alignment horizontal="center" vertical="top" wrapText="1"/>
    </xf>
    <xf numFmtId="0" fontId="9" fillId="0" borderId="0" xfId="34" applyFont="1" applyBorder="1" applyAlignment="1">
      <alignment horizontal="left" vertical="center" wrapText="1"/>
    </xf>
    <xf numFmtId="0" fontId="26" fillId="5" borderId="41" xfId="34" applyFont="1" applyFill="1" applyBorder="1" applyAlignment="1">
      <alignment horizontal="center" vertical="center" wrapText="1"/>
    </xf>
    <xf numFmtId="0" fontId="28" fillId="12" borderId="41" xfId="34" applyFont="1" applyFill="1" applyBorder="1" applyAlignment="1">
      <alignment horizontal="center" vertical="top" wrapText="1"/>
    </xf>
    <xf numFmtId="0" fontId="28" fillId="12" borderId="21" xfId="34" applyFont="1" applyFill="1" applyBorder="1" applyAlignment="1">
      <alignment horizontal="center" vertical="top" wrapText="1"/>
    </xf>
    <xf numFmtId="0" fontId="9" fillId="0" borderId="8" xfId="34" applyFont="1" applyBorder="1" applyAlignment="1">
      <alignment horizontal="left" vertical="top" wrapText="1"/>
    </xf>
    <xf numFmtId="0" fontId="9" fillId="0" borderId="61" xfId="34" applyFont="1" applyBorder="1" applyAlignment="1">
      <alignment horizontal="left" vertical="top" wrapText="1"/>
    </xf>
    <xf numFmtId="0" fontId="26" fillId="5" borderId="55" xfId="34" applyFont="1" applyFill="1" applyBorder="1" applyAlignment="1">
      <alignment horizontal="center" vertical="top" wrapText="1"/>
    </xf>
    <xf numFmtId="0" fontId="26" fillId="5" borderId="63" xfId="34" applyFont="1" applyFill="1" applyBorder="1" applyAlignment="1">
      <alignment horizontal="center" vertical="top" wrapText="1"/>
    </xf>
    <xf numFmtId="0" fontId="21" fillId="0" borderId="46" xfId="34" applyFont="1" applyBorder="1" applyAlignment="1">
      <alignment horizontal="left" vertical="center" wrapText="1"/>
    </xf>
    <xf numFmtId="0" fontId="9" fillId="0" borderId="65" xfId="34" applyFont="1" applyFill="1" applyBorder="1" applyAlignment="1">
      <alignment horizontal="left" vertical="center" wrapText="1"/>
    </xf>
    <xf numFmtId="0" fontId="18" fillId="0" borderId="0" xfId="34" applyFont="1" applyBorder="1" applyAlignment="1">
      <alignment horizontal="center" vertical="center"/>
    </xf>
    <xf numFmtId="0" fontId="9" fillId="0" borderId="0" xfId="34" applyFont="1" applyAlignment="1">
      <alignment horizontal="right" wrapText="1"/>
    </xf>
    <xf numFmtId="0" fontId="3" fillId="0" borderId="0" xfId="32" applyFont="1" applyAlignment="1">
      <alignment horizontal="right"/>
    </xf>
    <xf numFmtId="0" fontId="9" fillId="0" borderId="0" xfId="34" applyFont="1" applyAlignment="1">
      <alignment horizontal="right"/>
    </xf>
    <xf numFmtId="0" fontId="5" fillId="0" borderId="0" xfId="32" applyFont="1" applyAlignment="1">
      <alignment horizontal="right" wrapText="1"/>
    </xf>
    <xf numFmtId="0" fontId="35" fillId="4" borderId="80" xfId="0" applyFont="1" applyFill="1" applyBorder="1" applyAlignment="1">
      <alignment horizontal="center" wrapText="1"/>
    </xf>
    <xf numFmtId="0" fontId="35" fillId="4" borderId="8" xfId="0" applyFont="1" applyFill="1" applyBorder="1" applyAlignment="1">
      <alignment horizontal="center" wrapText="1"/>
    </xf>
    <xf numFmtId="0" fontId="35" fillId="4" borderId="5" xfId="0" applyFont="1" applyFill="1" applyBorder="1" applyAlignment="1">
      <alignment horizontal="center" wrapText="1"/>
    </xf>
    <xf numFmtId="0" fontId="35" fillId="0" borderId="80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13" borderId="80" xfId="0" applyFont="1" applyFill="1" applyBorder="1" applyAlignment="1">
      <alignment horizontal="center"/>
    </xf>
    <xf numFmtId="0" fontId="35" fillId="13" borderId="8" xfId="0" applyFont="1" applyFill="1" applyBorder="1" applyAlignment="1">
      <alignment horizontal="center"/>
    </xf>
    <xf numFmtId="0" fontId="0" fillId="13" borderId="8" xfId="0" applyFill="1" applyBorder="1" applyAlignment="1"/>
    <xf numFmtId="0" fontId="0" fillId="13" borderId="5" xfId="0" applyFill="1" applyBorder="1" applyAlignment="1"/>
    <xf numFmtId="0" fontId="38" fillId="0" borderId="6" xfId="0" applyFont="1" applyBorder="1" applyAlignment="1">
      <alignment wrapText="1"/>
    </xf>
    <xf numFmtId="0" fontId="39" fillId="0" borderId="0" xfId="32" applyFont="1" applyAlignment="1">
      <alignment horizontal="right" wrapText="1"/>
    </xf>
    <xf numFmtId="0" fontId="40" fillId="0" borderId="0" xfId="34" applyFont="1" applyAlignment="1">
      <alignment horizontal="right" wrapText="1"/>
    </xf>
    <xf numFmtId="0" fontId="41" fillId="6" borderId="0" xfId="33" applyFont="1" applyFill="1" applyBorder="1" applyAlignment="1">
      <alignment horizontal="left" vertical="center" wrapText="1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aczniki maj" xfId="34"/>
    <cellStyle name="Normalny_Zeszyt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tabSelected="1" zoomScaleNormal="100" workbookViewId="0">
      <selection sqref="A1:G1"/>
    </sheetView>
  </sheetViews>
  <sheetFormatPr defaultRowHeight="10.5" x14ac:dyDescent="0.25"/>
  <cols>
    <col min="1" max="1" width="7.28515625" style="1" customWidth="1"/>
    <col min="2" max="2" width="8.42578125" style="1" customWidth="1"/>
    <col min="3" max="3" width="10.5703125" style="1" customWidth="1"/>
    <col min="4" max="4" width="33.85546875" style="1" customWidth="1"/>
    <col min="5" max="5" width="13.140625" style="1" customWidth="1"/>
    <col min="6" max="7" width="12.7109375" style="1" customWidth="1"/>
    <col min="8" max="209" width="9.140625" style="1"/>
    <col min="210" max="210" width="11.42578125" style="1" customWidth="1"/>
    <col min="211" max="211" width="1.42578125" style="1" customWidth="1"/>
    <col min="212" max="212" width="10" style="1" customWidth="1"/>
    <col min="213" max="213" width="11.42578125" style="1" customWidth="1"/>
    <col min="214" max="214" width="33.85546875" style="1" customWidth="1"/>
    <col min="215" max="215" width="7.28515625" style="1" customWidth="1"/>
    <col min="216" max="216" width="19.7109375" style="1" customWidth="1"/>
    <col min="217" max="465" width="9.140625" style="1"/>
    <col min="466" max="466" width="11.42578125" style="1" customWidth="1"/>
    <col min="467" max="467" width="1.42578125" style="1" customWidth="1"/>
    <col min="468" max="468" width="10" style="1" customWidth="1"/>
    <col min="469" max="469" width="11.42578125" style="1" customWidth="1"/>
    <col min="470" max="470" width="33.85546875" style="1" customWidth="1"/>
    <col min="471" max="471" width="7.28515625" style="1" customWidth="1"/>
    <col min="472" max="472" width="19.7109375" style="1" customWidth="1"/>
    <col min="473" max="721" width="9.140625" style="1"/>
    <col min="722" max="722" width="11.42578125" style="1" customWidth="1"/>
    <col min="723" max="723" width="1.42578125" style="1" customWidth="1"/>
    <col min="724" max="724" width="10" style="1" customWidth="1"/>
    <col min="725" max="725" width="11.42578125" style="1" customWidth="1"/>
    <col min="726" max="726" width="33.85546875" style="1" customWidth="1"/>
    <col min="727" max="727" width="7.28515625" style="1" customWidth="1"/>
    <col min="728" max="728" width="19.7109375" style="1" customWidth="1"/>
    <col min="729" max="977" width="9.140625" style="1"/>
    <col min="978" max="978" width="11.42578125" style="1" customWidth="1"/>
    <col min="979" max="979" width="1.42578125" style="1" customWidth="1"/>
    <col min="980" max="980" width="10" style="1" customWidth="1"/>
    <col min="981" max="981" width="11.42578125" style="1" customWidth="1"/>
    <col min="982" max="982" width="33.85546875" style="1" customWidth="1"/>
    <col min="983" max="983" width="7.28515625" style="1" customWidth="1"/>
    <col min="984" max="984" width="19.7109375" style="1" customWidth="1"/>
    <col min="985" max="1233" width="9.140625" style="1"/>
    <col min="1234" max="1234" width="11.42578125" style="1" customWidth="1"/>
    <col min="1235" max="1235" width="1.42578125" style="1" customWidth="1"/>
    <col min="1236" max="1236" width="10" style="1" customWidth="1"/>
    <col min="1237" max="1237" width="11.42578125" style="1" customWidth="1"/>
    <col min="1238" max="1238" width="33.85546875" style="1" customWidth="1"/>
    <col min="1239" max="1239" width="7.28515625" style="1" customWidth="1"/>
    <col min="1240" max="1240" width="19.7109375" style="1" customWidth="1"/>
    <col min="1241" max="1489" width="9.140625" style="1"/>
    <col min="1490" max="1490" width="11.42578125" style="1" customWidth="1"/>
    <col min="1491" max="1491" width="1.42578125" style="1" customWidth="1"/>
    <col min="1492" max="1492" width="10" style="1" customWidth="1"/>
    <col min="1493" max="1493" width="11.42578125" style="1" customWidth="1"/>
    <col min="1494" max="1494" width="33.85546875" style="1" customWidth="1"/>
    <col min="1495" max="1495" width="7.28515625" style="1" customWidth="1"/>
    <col min="1496" max="1496" width="19.7109375" style="1" customWidth="1"/>
    <col min="1497" max="1745" width="9.140625" style="1"/>
    <col min="1746" max="1746" width="11.42578125" style="1" customWidth="1"/>
    <col min="1747" max="1747" width="1.42578125" style="1" customWidth="1"/>
    <col min="1748" max="1748" width="10" style="1" customWidth="1"/>
    <col min="1749" max="1749" width="11.42578125" style="1" customWidth="1"/>
    <col min="1750" max="1750" width="33.85546875" style="1" customWidth="1"/>
    <col min="1751" max="1751" width="7.28515625" style="1" customWidth="1"/>
    <col min="1752" max="1752" width="19.7109375" style="1" customWidth="1"/>
    <col min="1753" max="2001" width="9.140625" style="1"/>
    <col min="2002" max="2002" width="11.42578125" style="1" customWidth="1"/>
    <col min="2003" max="2003" width="1.42578125" style="1" customWidth="1"/>
    <col min="2004" max="2004" width="10" style="1" customWidth="1"/>
    <col min="2005" max="2005" width="11.42578125" style="1" customWidth="1"/>
    <col min="2006" max="2006" width="33.85546875" style="1" customWidth="1"/>
    <col min="2007" max="2007" width="7.28515625" style="1" customWidth="1"/>
    <col min="2008" max="2008" width="19.7109375" style="1" customWidth="1"/>
    <col min="2009" max="2257" width="9.140625" style="1"/>
    <col min="2258" max="2258" width="11.42578125" style="1" customWidth="1"/>
    <col min="2259" max="2259" width="1.42578125" style="1" customWidth="1"/>
    <col min="2260" max="2260" width="10" style="1" customWidth="1"/>
    <col min="2261" max="2261" width="11.42578125" style="1" customWidth="1"/>
    <col min="2262" max="2262" width="33.85546875" style="1" customWidth="1"/>
    <col min="2263" max="2263" width="7.28515625" style="1" customWidth="1"/>
    <col min="2264" max="2264" width="19.7109375" style="1" customWidth="1"/>
    <col min="2265" max="2513" width="9.140625" style="1"/>
    <col min="2514" max="2514" width="11.42578125" style="1" customWidth="1"/>
    <col min="2515" max="2515" width="1.42578125" style="1" customWidth="1"/>
    <col min="2516" max="2516" width="10" style="1" customWidth="1"/>
    <col min="2517" max="2517" width="11.42578125" style="1" customWidth="1"/>
    <col min="2518" max="2518" width="33.85546875" style="1" customWidth="1"/>
    <col min="2519" max="2519" width="7.28515625" style="1" customWidth="1"/>
    <col min="2520" max="2520" width="19.7109375" style="1" customWidth="1"/>
    <col min="2521" max="2769" width="9.140625" style="1"/>
    <col min="2770" max="2770" width="11.42578125" style="1" customWidth="1"/>
    <col min="2771" max="2771" width="1.42578125" style="1" customWidth="1"/>
    <col min="2772" max="2772" width="10" style="1" customWidth="1"/>
    <col min="2773" max="2773" width="11.42578125" style="1" customWidth="1"/>
    <col min="2774" max="2774" width="33.85546875" style="1" customWidth="1"/>
    <col min="2775" max="2775" width="7.28515625" style="1" customWidth="1"/>
    <col min="2776" max="2776" width="19.7109375" style="1" customWidth="1"/>
    <col min="2777" max="3025" width="9.140625" style="1"/>
    <col min="3026" max="3026" width="11.42578125" style="1" customWidth="1"/>
    <col min="3027" max="3027" width="1.42578125" style="1" customWidth="1"/>
    <col min="3028" max="3028" width="10" style="1" customWidth="1"/>
    <col min="3029" max="3029" width="11.42578125" style="1" customWidth="1"/>
    <col min="3030" max="3030" width="33.85546875" style="1" customWidth="1"/>
    <col min="3031" max="3031" width="7.28515625" style="1" customWidth="1"/>
    <col min="3032" max="3032" width="19.7109375" style="1" customWidth="1"/>
    <col min="3033" max="3281" width="9.140625" style="1"/>
    <col min="3282" max="3282" width="11.42578125" style="1" customWidth="1"/>
    <col min="3283" max="3283" width="1.42578125" style="1" customWidth="1"/>
    <col min="3284" max="3284" width="10" style="1" customWidth="1"/>
    <col min="3285" max="3285" width="11.42578125" style="1" customWidth="1"/>
    <col min="3286" max="3286" width="33.85546875" style="1" customWidth="1"/>
    <col min="3287" max="3287" width="7.28515625" style="1" customWidth="1"/>
    <col min="3288" max="3288" width="19.7109375" style="1" customWidth="1"/>
    <col min="3289" max="3537" width="9.140625" style="1"/>
    <col min="3538" max="3538" width="11.42578125" style="1" customWidth="1"/>
    <col min="3539" max="3539" width="1.42578125" style="1" customWidth="1"/>
    <col min="3540" max="3540" width="10" style="1" customWidth="1"/>
    <col min="3541" max="3541" width="11.42578125" style="1" customWidth="1"/>
    <col min="3542" max="3542" width="33.85546875" style="1" customWidth="1"/>
    <col min="3543" max="3543" width="7.28515625" style="1" customWidth="1"/>
    <col min="3544" max="3544" width="19.7109375" style="1" customWidth="1"/>
    <col min="3545" max="3793" width="9.140625" style="1"/>
    <col min="3794" max="3794" width="11.42578125" style="1" customWidth="1"/>
    <col min="3795" max="3795" width="1.42578125" style="1" customWidth="1"/>
    <col min="3796" max="3796" width="10" style="1" customWidth="1"/>
    <col min="3797" max="3797" width="11.42578125" style="1" customWidth="1"/>
    <col min="3798" max="3798" width="33.85546875" style="1" customWidth="1"/>
    <col min="3799" max="3799" width="7.28515625" style="1" customWidth="1"/>
    <col min="3800" max="3800" width="19.7109375" style="1" customWidth="1"/>
    <col min="3801" max="4049" width="9.140625" style="1"/>
    <col min="4050" max="4050" width="11.42578125" style="1" customWidth="1"/>
    <col min="4051" max="4051" width="1.42578125" style="1" customWidth="1"/>
    <col min="4052" max="4052" width="10" style="1" customWidth="1"/>
    <col min="4053" max="4053" width="11.42578125" style="1" customWidth="1"/>
    <col min="4054" max="4054" width="33.85546875" style="1" customWidth="1"/>
    <col min="4055" max="4055" width="7.28515625" style="1" customWidth="1"/>
    <col min="4056" max="4056" width="19.7109375" style="1" customWidth="1"/>
    <col min="4057" max="4305" width="9.140625" style="1"/>
    <col min="4306" max="4306" width="11.42578125" style="1" customWidth="1"/>
    <col min="4307" max="4307" width="1.42578125" style="1" customWidth="1"/>
    <col min="4308" max="4308" width="10" style="1" customWidth="1"/>
    <col min="4309" max="4309" width="11.42578125" style="1" customWidth="1"/>
    <col min="4310" max="4310" width="33.85546875" style="1" customWidth="1"/>
    <col min="4311" max="4311" width="7.28515625" style="1" customWidth="1"/>
    <col min="4312" max="4312" width="19.7109375" style="1" customWidth="1"/>
    <col min="4313" max="4561" width="9.140625" style="1"/>
    <col min="4562" max="4562" width="11.42578125" style="1" customWidth="1"/>
    <col min="4563" max="4563" width="1.42578125" style="1" customWidth="1"/>
    <col min="4564" max="4564" width="10" style="1" customWidth="1"/>
    <col min="4565" max="4565" width="11.42578125" style="1" customWidth="1"/>
    <col min="4566" max="4566" width="33.85546875" style="1" customWidth="1"/>
    <col min="4567" max="4567" width="7.28515625" style="1" customWidth="1"/>
    <col min="4568" max="4568" width="19.7109375" style="1" customWidth="1"/>
    <col min="4569" max="4817" width="9.140625" style="1"/>
    <col min="4818" max="4818" width="11.42578125" style="1" customWidth="1"/>
    <col min="4819" max="4819" width="1.42578125" style="1" customWidth="1"/>
    <col min="4820" max="4820" width="10" style="1" customWidth="1"/>
    <col min="4821" max="4821" width="11.42578125" style="1" customWidth="1"/>
    <col min="4822" max="4822" width="33.85546875" style="1" customWidth="1"/>
    <col min="4823" max="4823" width="7.28515625" style="1" customWidth="1"/>
    <col min="4824" max="4824" width="19.7109375" style="1" customWidth="1"/>
    <col min="4825" max="5073" width="9.140625" style="1"/>
    <col min="5074" max="5074" width="11.42578125" style="1" customWidth="1"/>
    <col min="5075" max="5075" width="1.42578125" style="1" customWidth="1"/>
    <col min="5076" max="5076" width="10" style="1" customWidth="1"/>
    <col min="5077" max="5077" width="11.42578125" style="1" customWidth="1"/>
    <col min="5078" max="5078" width="33.85546875" style="1" customWidth="1"/>
    <col min="5079" max="5079" width="7.28515625" style="1" customWidth="1"/>
    <col min="5080" max="5080" width="19.7109375" style="1" customWidth="1"/>
    <col min="5081" max="5329" width="9.140625" style="1"/>
    <col min="5330" max="5330" width="11.42578125" style="1" customWidth="1"/>
    <col min="5331" max="5331" width="1.42578125" style="1" customWidth="1"/>
    <col min="5332" max="5332" width="10" style="1" customWidth="1"/>
    <col min="5333" max="5333" width="11.42578125" style="1" customWidth="1"/>
    <col min="5334" max="5334" width="33.85546875" style="1" customWidth="1"/>
    <col min="5335" max="5335" width="7.28515625" style="1" customWidth="1"/>
    <col min="5336" max="5336" width="19.7109375" style="1" customWidth="1"/>
    <col min="5337" max="5585" width="9.140625" style="1"/>
    <col min="5586" max="5586" width="11.42578125" style="1" customWidth="1"/>
    <col min="5587" max="5587" width="1.42578125" style="1" customWidth="1"/>
    <col min="5588" max="5588" width="10" style="1" customWidth="1"/>
    <col min="5589" max="5589" width="11.42578125" style="1" customWidth="1"/>
    <col min="5590" max="5590" width="33.85546875" style="1" customWidth="1"/>
    <col min="5591" max="5591" width="7.28515625" style="1" customWidth="1"/>
    <col min="5592" max="5592" width="19.7109375" style="1" customWidth="1"/>
    <col min="5593" max="5841" width="9.140625" style="1"/>
    <col min="5842" max="5842" width="11.42578125" style="1" customWidth="1"/>
    <col min="5843" max="5843" width="1.42578125" style="1" customWidth="1"/>
    <col min="5844" max="5844" width="10" style="1" customWidth="1"/>
    <col min="5845" max="5845" width="11.42578125" style="1" customWidth="1"/>
    <col min="5846" max="5846" width="33.85546875" style="1" customWidth="1"/>
    <col min="5847" max="5847" width="7.28515625" style="1" customWidth="1"/>
    <col min="5848" max="5848" width="19.7109375" style="1" customWidth="1"/>
    <col min="5849" max="6097" width="9.140625" style="1"/>
    <col min="6098" max="6098" width="11.42578125" style="1" customWidth="1"/>
    <col min="6099" max="6099" width="1.42578125" style="1" customWidth="1"/>
    <col min="6100" max="6100" width="10" style="1" customWidth="1"/>
    <col min="6101" max="6101" width="11.42578125" style="1" customWidth="1"/>
    <col min="6102" max="6102" width="33.85546875" style="1" customWidth="1"/>
    <col min="6103" max="6103" width="7.28515625" style="1" customWidth="1"/>
    <col min="6104" max="6104" width="19.7109375" style="1" customWidth="1"/>
    <col min="6105" max="6353" width="9.140625" style="1"/>
    <col min="6354" max="6354" width="11.42578125" style="1" customWidth="1"/>
    <col min="6355" max="6355" width="1.42578125" style="1" customWidth="1"/>
    <col min="6356" max="6356" width="10" style="1" customWidth="1"/>
    <col min="6357" max="6357" width="11.42578125" style="1" customWidth="1"/>
    <col min="6358" max="6358" width="33.85546875" style="1" customWidth="1"/>
    <col min="6359" max="6359" width="7.28515625" style="1" customWidth="1"/>
    <col min="6360" max="6360" width="19.7109375" style="1" customWidth="1"/>
    <col min="6361" max="6609" width="9.140625" style="1"/>
    <col min="6610" max="6610" width="11.42578125" style="1" customWidth="1"/>
    <col min="6611" max="6611" width="1.42578125" style="1" customWidth="1"/>
    <col min="6612" max="6612" width="10" style="1" customWidth="1"/>
    <col min="6613" max="6613" width="11.42578125" style="1" customWidth="1"/>
    <col min="6614" max="6614" width="33.85546875" style="1" customWidth="1"/>
    <col min="6615" max="6615" width="7.28515625" style="1" customWidth="1"/>
    <col min="6616" max="6616" width="19.7109375" style="1" customWidth="1"/>
    <col min="6617" max="6865" width="9.140625" style="1"/>
    <col min="6866" max="6866" width="11.42578125" style="1" customWidth="1"/>
    <col min="6867" max="6867" width="1.42578125" style="1" customWidth="1"/>
    <col min="6868" max="6868" width="10" style="1" customWidth="1"/>
    <col min="6869" max="6869" width="11.42578125" style="1" customWidth="1"/>
    <col min="6870" max="6870" width="33.85546875" style="1" customWidth="1"/>
    <col min="6871" max="6871" width="7.28515625" style="1" customWidth="1"/>
    <col min="6872" max="6872" width="19.7109375" style="1" customWidth="1"/>
    <col min="6873" max="7121" width="9.140625" style="1"/>
    <col min="7122" max="7122" width="11.42578125" style="1" customWidth="1"/>
    <col min="7123" max="7123" width="1.42578125" style="1" customWidth="1"/>
    <col min="7124" max="7124" width="10" style="1" customWidth="1"/>
    <col min="7125" max="7125" width="11.42578125" style="1" customWidth="1"/>
    <col min="7126" max="7126" width="33.85546875" style="1" customWidth="1"/>
    <col min="7127" max="7127" width="7.28515625" style="1" customWidth="1"/>
    <col min="7128" max="7128" width="19.7109375" style="1" customWidth="1"/>
    <col min="7129" max="7377" width="9.140625" style="1"/>
    <col min="7378" max="7378" width="11.42578125" style="1" customWidth="1"/>
    <col min="7379" max="7379" width="1.42578125" style="1" customWidth="1"/>
    <col min="7380" max="7380" width="10" style="1" customWidth="1"/>
    <col min="7381" max="7381" width="11.42578125" style="1" customWidth="1"/>
    <col min="7382" max="7382" width="33.85546875" style="1" customWidth="1"/>
    <col min="7383" max="7383" width="7.28515625" style="1" customWidth="1"/>
    <col min="7384" max="7384" width="19.7109375" style="1" customWidth="1"/>
    <col min="7385" max="7633" width="9.140625" style="1"/>
    <col min="7634" max="7634" width="11.42578125" style="1" customWidth="1"/>
    <col min="7635" max="7635" width="1.42578125" style="1" customWidth="1"/>
    <col min="7636" max="7636" width="10" style="1" customWidth="1"/>
    <col min="7637" max="7637" width="11.42578125" style="1" customWidth="1"/>
    <col min="7638" max="7638" width="33.85546875" style="1" customWidth="1"/>
    <col min="7639" max="7639" width="7.28515625" style="1" customWidth="1"/>
    <col min="7640" max="7640" width="19.7109375" style="1" customWidth="1"/>
    <col min="7641" max="7889" width="9.140625" style="1"/>
    <col min="7890" max="7890" width="11.42578125" style="1" customWidth="1"/>
    <col min="7891" max="7891" width="1.42578125" style="1" customWidth="1"/>
    <col min="7892" max="7892" width="10" style="1" customWidth="1"/>
    <col min="7893" max="7893" width="11.42578125" style="1" customWidth="1"/>
    <col min="7894" max="7894" width="33.85546875" style="1" customWidth="1"/>
    <col min="7895" max="7895" width="7.28515625" style="1" customWidth="1"/>
    <col min="7896" max="7896" width="19.7109375" style="1" customWidth="1"/>
    <col min="7897" max="8145" width="9.140625" style="1"/>
    <col min="8146" max="8146" width="11.42578125" style="1" customWidth="1"/>
    <col min="8147" max="8147" width="1.42578125" style="1" customWidth="1"/>
    <col min="8148" max="8148" width="10" style="1" customWidth="1"/>
    <col min="8149" max="8149" width="11.42578125" style="1" customWidth="1"/>
    <col min="8150" max="8150" width="33.85546875" style="1" customWidth="1"/>
    <col min="8151" max="8151" width="7.28515625" style="1" customWidth="1"/>
    <col min="8152" max="8152" width="19.7109375" style="1" customWidth="1"/>
    <col min="8153" max="8401" width="9.140625" style="1"/>
    <col min="8402" max="8402" width="11.42578125" style="1" customWidth="1"/>
    <col min="8403" max="8403" width="1.42578125" style="1" customWidth="1"/>
    <col min="8404" max="8404" width="10" style="1" customWidth="1"/>
    <col min="8405" max="8405" width="11.42578125" style="1" customWidth="1"/>
    <col min="8406" max="8406" width="33.85546875" style="1" customWidth="1"/>
    <col min="8407" max="8407" width="7.28515625" style="1" customWidth="1"/>
    <col min="8408" max="8408" width="19.7109375" style="1" customWidth="1"/>
    <col min="8409" max="8657" width="9.140625" style="1"/>
    <col min="8658" max="8658" width="11.42578125" style="1" customWidth="1"/>
    <col min="8659" max="8659" width="1.42578125" style="1" customWidth="1"/>
    <col min="8660" max="8660" width="10" style="1" customWidth="1"/>
    <col min="8661" max="8661" width="11.42578125" style="1" customWidth="1"/>
    <col min="8662" max="8662" width="33.85546875" style="1" customWidth="1"/>
    <col min="8663" max="8663" width="7.28515625" style="1" customWidth="1"/>
    <col min="8664" max="8664" width="19.7109375" style="1" customWidth="1"/>
    <col min="8665" max="8913" width="9.140625" style="1"/>
    <col min="8914" max="8914" width="11.42578125" style="1" customWidth="1"/>
    <col min="8915" max="8915" width="1.42578125" style="1" customWidth="1"/>
    <col min="8916" max="8916" width="10" style="1" customWidth="1"/>
    <col min="8917" max="8917" width="11.42578125" style="1" customWidth="1"/>
    <col min="8918" max="8918" width="33.85546875" style="1" customWidth="1"/>
    <col min="8919" max="8919" width="7.28515625" style="1" customWidth="1"/>
    <col min="8920" max="8920" width="19.7109375" style="1" customWidth="1"/>
    <col min="8921" max="9169" width="9.140625" style="1"/>
    <col min="9170" max="9170" width="11.42578125" style="1" customWidth="1"/>
    <col min="9171" max="9171" width="1.42578125" style="1" customWidth="1"/>
    <col min="9172" max="9172" width="10" style="1" customWidth="1"/>
    <col min="9173" max="9173" width="11.42578125" style="1" customWidth="1"/>
    <col min="9174" max="9174" width="33.85546875" style="1" customWidth="1"/>
    <col min="9175" max="9175" width="7.28515625" style="1" customWidth="1"/>
    <col min="9176" max="9176" width="19.7109375" style="1" customWidth="1"/>
    <col min="9177" max="9425" width="9.140625" style="1"/>
    <col min="9426" max="9426" width="11.42578125" style="1" customWidth="1"/>
    <col min="9427" max="9427" width="1.42578125" style="1" customWidth="1"/>
    <col min="9428" max="9428" width="10" style="1" customWidth="1"/>
    <col min="9429" max="9429" width="11.42578125" style="1" customWidth="1"/>
    <col min="9430" max="9430" width="33.85546875" style="1" customWidth="1"/>
    <col min="9431" max="9431" width="7.28515625" style="1" customWidth="1"/>
    <col min="9432" max="9432" width="19.7109375" style="1" customWidth="1"/>
    <col min="9433" max="9681" width="9.140625" style="1"/>
    <col min="9682" max="9682" width="11.42578125" style="1" customWidth="1"/>
    <col min="9683" max="9683" width="1.42578125" style="1" customWidth="1"/>
    <col min="9684" max="9684" width="10" style="1" customWidth="1"/>
    <col min="9685" max="9685" width="11.42578125" style="1" customWidth="1"/>
    <col min="9686" max="9686" width="33.85546875" style="1" customWidth="1"/>
    <col min="9687" max="9687" width="7.28515625" style="1" customWidth="1"/>
    <col min="9688" max="9688" width="19.7109375" style="1" customWidth="1"/>
    <col min="9689" max="9937" width="9.140625" style="1"/>
    <col min="9938" max="9938" width="11.42578125" style="1" customWidth="1"/>
    <col min="9939" max="9939" width="1.42578125" style="1" customWidth="1"/>
    <col min="9940" max="9940" width="10" style="1" customWidth="1"/>
    <col min="9941" max="9941" width="11.42578125" style="1" customWidth="1"/>
    <col min="9942" max="9942" width="33.85546875" style="1" customWidth="1"/>
    <col min="9943" max="9943" width="7.28515625" style="1" customWidth="1"/>
    <col min="9944" max="9944" width="19.7109375" style="1" customWidth="1"/>
    <col min="9945" max="10193" width="9.140625" style="1"/>
    <col min="10194" max="10194" width="11.42578125" style="1" customWidth="1"/>
    <col min="10195" max="10195" width="1.42578125" style="1" customWidth="1"/>
    <col min="10196" max="10196" width="10" style="1" customWidth="1"/>
    <col min="10197" max="10197" width="11.42578125" style="1" customWidth="1"/>
    <col min="10198" max="10198" width="33.85546875" style="1" customWidth="1"/>
    <col min="10199" max="10199" width="7.28515625" style="1" customWidth="1"/>
    <col min="10200" max="10200" width="19.7109375" style="1" customWidth="1"/>
    <col min="10201" max="10449" width="9.140625" style="1"/>
    <col min="10450" max="10450" width="11.42578125" style="1" customWidth="1"/>
    <col min="10451" max="10451" width="1.42578125" style="1" customWidth="1"/>
    <col min="10452" max="10452" width="10" style="1" customWidth="1"/>
    <col min="10453" max="10453" width="11.42578125" style="1" customWidth="1"/>
    <col min="10454" max="10454" width="33.85546875" style="1" customWidth="1"/>
    <col min="10455" max="10455" width="7.28515625" style="1" customWidth="1"/>
    <col min="10456" max="10456" width="19.7109375" style="1" customWidth="1"/>
    <col min="10457" max="10705" width="9.140625" style="1"/>
    <col min="10706" max="10706" width="11.42578125" style="1" customWidth="1"/>
    <col min="10707" max="10707" width="1.42578125" style="1" customWidth="1"/>
    <col min="10708" max="10708" width="10" style="1" customWidth="1"/>
    <col min="10709" max="10709" width="11.42578125" style="1" customWidth="1"/>
    <col min="10710" max="10710" width="33.85546875" style="1" customWidth="1"/>
    <col min="10711" max="10711" width="7.28515625" style="1" customWidth="1"/>
    <col min="10712" max="10712" width="19.7109375" style="1" customWidth="1"/>
    <col min="10713" max="10961" width="9.140625" style="1"/>
    <col min="10962" max="10962" width="11.42578125" style="1" customWidth="1"/>
    <col min="10963" max="10963" width="1.42578125" style="1" customWidth="1"/>
    <col min="10964" max="10964" width="10" style="1" customWidth="1"/>
    <col min="10965" max="10965" width="11.42578125" style="1" customWidth="1"/>
    <col min="10966" max="10966" width="33.85546875" style="1" customWidth="1"/>
    <col min="10967" max="10967" width="7.28515625" style="1" customWidth="1"/>
    <col min="10968" max="10968" width="19.7109375" style="1" customWidth="1"/>
    <col min="10969" max="11217" width="9.140625" style="1"/>
    <col min="11218" max="11218" width="11.42578125" style="1" customWidth="1"/>
    <col min="11219" max="11219" width="1.42578125" style="1" customWidth="1"/>
    <col min="11220" max="11220" width="10" style="1" customWidth="1"/>
    <col min="11221" max="11221" width="11.42578125" style="1" customWidth="1"/>
    <col min="11222" max="11222" width="33.85546875" style="1" customWidth="1"/>
    <col min="11223" max="11223" width="7.28515625" style="1" customWidth="1"/>
    <col min="11224" max="11224" width="19.7109375" style="1" customWidth="1"/>
    <col min="11225" max="11473" width="9.140625" style="1"/>
    <col min="11474" max="11474" width="11.42578125" style="1" customWidth="1"/>
    <col min="11475" max="11475" width="1.42578125" style="1" customWidth="1"/>
    <col min="11476" max="11476" width="10" style="1" customWidth="1"/>
    <col min="11477" max="11477" width="11.42578125" style="1" customWidth="1"/>
    <col min="11478" max="11478" width="33.85546875" style="1" customWidth="1"/>
    <col min="11479" max="11479" width="7.28515625" style="1" customWidth="1"/>
    <col min="11480" max="11480" width="19.7109375" style="1" customWidth="1"/>
    <col min="11481" max="11729" width="9.140625" style="1"/>
    <col min="11730" max="11730" width="11.42578125" style="1" customWidth="1"/>
    <col min="11731" max="11731" width="1.42578125" style="1" customWidth="1"/>
    <col min="11732" max="11732" width="10" style="1" customWidth="1"/>
    <col min="11733" max="11733" width="11.42578125" style="1" customWidth="1"/>
    <col min="11734" max="11734" width="33.85546875" style="1" customWidth="1"/>
    <col min="11735" max="11735" width="7.28515625" style="1" customWidth="1"/>
    <col min="11736" max="11736" width="19.7109375" style="1" customWidth="1"/>
    <col min="11737" max="11985" width="9.140625" style="1"/>
    <col min="11986" max="11986" width="11.42578125" style="1" customWidth="1"/>
    <col min="11987" max="11987" width="1.42578125" style="1" customWidth="1"/>
    <col min="11988" max="11988" width="10" style="1" customWidth="1"/>
    <col min="11989" max="11989" width="11.42578125" style="1" customWidth="1"/>
    <col min="11990" max="11990" width="33.85546875" style="1" customWidth="1"/>
    <col min="11991" max="11991" width="7.28515625" style="1" customWidth="1"/>
    <col min="11992" max="11992" width="19.7109375" style="1" customWidth="1"/>
    <col min="11993" max="12241" width="9.140625" style="1"/>
    <col min="12242" max="12242" width="11.42578125" style="1" customWidth="1"/>
    <col min="12243" max="12243" width="1.42578125" style="1" customWidth="1"/>
    <col min="12244" max="12244" width="10" style="1" customWidth="1"/>
    <col min="12245" max="12245" width="11.42578125" style="1" customWidth="1"/>
    <col min="12246" max="12246" width="33.85546875" style="1" customWidth="1"/>
    <col min="12247" max="12247" width="7.28515625" style="1" customWidth="1"/>
    <col min="12248" max="12248" width="19.7109375" style="1" customWidth="1"/>
    <col min="12249" max="12497" width="9.140625" style="1"/>
    <col min="12498" max="12498" width="11.42578125" style="1" customWidth="1"/>
    <col min="12499" max="12499" width="1.42578125" style="1" customWidth="1"/>
    <col min="12500" max="12500" width="10" style="1" customWidth="1"/>
    <col min="12501" max="12501" width="11.42578125" style="1" customWidth="1"/>
    <col min="12502" max="12502" width="33.85546875" style="1" customWidth="1"/>
    <col min="12503" max="12503" width="7.28515625" style="1" customWidth="1"/>
    <col min="12504" max="12504" width="19.7109375" style="1" customWidth="1"/>
    <col min="12505" max="12753" width="9.140625" style="1"/>
    <col min="12754" max="12754" width="11.42578125" style="1" customWidth="1"/>
    <col min="12755" max="12755" width="1.42578125" style="1" customWidth="1"/>
    <col min="12756" max="12756" width="10" style="1" customWidth="1"/>
    <col min="12757" max="12757" width="11.42578125" style="1" customWidth="1"/>
    <col min="12758" max="12758" width="33.85546875" style="1" customWidth="1"/>
    <col min="12759" max="12759" width="7.28515625" style="1" customWidth="1"/>
    <col min="12760" max="12760" width="19.7109375" style="1" customWidth="1"/>
    <col min="12761" max="13009" width="9.140625" style="1"/>
    <col min="13010" max="13010" width="11.42578125" style="1" customWidth="1"/>
    <col min="13011" max="13011" width="1.42578125" style="1" customWidth="1"/>
    <col min="13012" max="13012" width="10" style="1" customWidth="1"/>
    <col min="13013" max="13013" width="11.42578125" style="1" customWidth="1"/>
    <col min="13014" max="13014" width="33.85546875" style="1" customWidth="1"/>
    <col min="13015" max="13015" width="7.28515625" style="1" customWidth="1"/>
    <col min="13016" max="13016" width="19.7109375" style="1" customWidth="1"/>
    <col min="13017" max="13265" width="9.140625" style="1"/>
    <col min="13266" max="13266" width="11.42578125" style="1" customWidth="1"/>
    <col min="13267" max="13267" width="1.42578125" style="1" customWidth="1"/>
    <col min="13268" max="13268" width="10" style="1" customWidth="1"/>
    <col min="13269" max="13269" width="11.42578125" style="1" customWidth="1"/>
    <col min="13270" max="13270" width="33.85546875" style="1" customWidth="1"/>
    <col min="13271" max="13271" width="7.28515625" style="1" customWidth="1"/>
    <col min="13272" max="13272" width="19.7109375" style="1" customWidth="1"/>
    <col min="13273" max="13521" width="9.140625" style="1"/>
    <col min="13522" max="13522" width="11.42578125" style="1" customWidth="1"/>
    <col min="13523" max="13523" width="1.42578125" style="1" customWidth="1"/>
    <col min="13524" max="13524" width="10" style="1" customWidth="1"/>
    <col min="13525" max="13525" width="11.42578125" style="1" customWidth="1"/>
    <col min="13526" max="13526" width="33.85546875" style="1" customWidth="1"/>
    <col min="13527" max="13527" width="7.28515625" style="1" customWidth="1"/>
    <col min="13528" max="13528" width="19.7109375" style="1" customWidth="1"/>
    <col min="13529" max="13777" width="9.140625" style="1"/>
    <col min="13778" max="13778" width="11.42578125" style="1" customWidth="1"/>
    <col min="13779" max="13779" width="1.42578125" style="1" customWidth="1"/>
    <col min="13780" max="13780" width="10" style="1" customWidth="1"/>
    <col min="13781" max="13781" width="11.42578125" style="1" customWidth="1"/>
    <col min="13782" max="13782" width="33.85546875" style="1" customWidth="1"/>
    <col min="13783" max="13783" width="7.28515625" style="1" customWidth="1"/>
    <col min="13784" max="13784" width="19.7109375" style="1" customWidth="1"/>
    <col min="13785" max="14033" width="9.140625" style="1"/>
    <col min="14034" max="14034" width="11.42578125" style="1" customWidth="1"/>
    <col min="14035" max="14035" width="1.42578125" style="1" customWidth="1"/>
    <col min="14036" max="14036" width="10" style="1" customWidth="1"/>
    <col min="14037" max="14037" width="11.42578125" style="1" customWidth="1"/>
    <col min="14038" max="14038" width="33.85546875" style="1" customWidth="1"/>
    <col min="14039" max="14039" width="7.28515625" style="1" customWidth="1"/>
    <col min="14040" max="14040" width="19.7109375" style="1" customWidth="1"/>
    <col min="14041" max="14289" width="9.140625" style="1"/>
    <col min="14290" max="14290" width="11.42578125" style="1" customWidth="1"/>
    <col min="14291" max="14291" width="1.42578125" style="1" customWidth="1"/>
    <col min="14292" max="14292" width="10" style="1" customWidth="1"/>
    <col min="14293" max="14293" width="11.42578125" style="1" customWidth="1"/>
    <col min="14294" max="14294" width="33.85546875" style="1" customWidth="1"/>
    <col min="14295" max="14295" width="7.28515625" style="1" customWidth="1"/>
    <col min="14296" max="14296" width="19.7109375" style="1" customWidth="1"/>
    <col min="14297" max="14545" width="9.140625" style="1"/>
    <col min="14546" max="14546" width="11.42578125" style="1" customWidth="1"/>
    <col min="14547" max="14547" width="1.42578125" style="1" customWidth="1"/>
    <col min="14548" max="14548" width="10" style="1" customWidth="1"/>
    <col min="14549" max="14549" width="11.42578125" style="1" customWidth="1"/>
    <col min="14550" max="14550" width="33.85546875" style="1" customWidth="1"/>
    <col min="14551" max="14551" width="7.28515625" style="1" customWidth="1"/>
    <col min="14552" max="14552" width="19.7109375" style="1" customWidth="1"/>
    <col min="14553" max="14801" width="9.140625" style="1"/>
    <col min="14802" max="14802" width="11.42578125" style="1" customWidth="1"/>
    <col min="14803" max="14803" width="1.42578125" style="1" customWidth="1"/>
    <col min="14804" max="14804" width="10" style="1" customWidth="1"/>
    <col min="14805" max="14805" width="11.42578125" style="1" customWidth="1"/>
    <col min="14806" max="14806" width="33.85546875" style="1" customWidth="1"/>
    <col min="14807" max="14807" width="7.28515625" style="1" customWidth="1"/>
    <col min="14808" max="14808" width="19.7109375" style="1" customWidth="1"/>
    <col min="14809" max="15057" width="9.140625" style="1"/>
    <col min="15058" max="15058" width="11.42578125" style="1" customWidth="1"/>
    <col min="15059" max="15059" width="1.42578125" style="1" customWidth="1"/>
    <col min="15060" max="15060" width="10" style="1" customWidth="1"/>
    <col min="15061" max="15061" width="11.42578125" style="1" customWidth="1"/>
    <col min="15062" max="15062" width="33.85546875" style="1" customWidth="1"/>
    <col min="15063" max="15063" width="7.28515625" style="1" customWidth="1"/>
    <col min="15064" max="15064" width="19.7109375" style="1" customWidth="1"/>
    <col min="15065" max="15313" width="9.140625" style="1"/>
    <col min="15314" max="15314" width="11.42578125" style="1" customWidth="1"/>
    <col min="15315" max="15315" width="1.42578125" style="1" customWidth="1"/>
    <col min="15316" max="15316" width="10" style="1" customWidth="1"/>
    <col min="15317" max="15317" width="11.42578125" style="1" customWidth="1"/>
    <col min="15318" max="15318" width="33.85546875" style="1" customWidth="1"/>
    <col min="15319" max="15319" width="7.28515625" style="1" customWidth="1"/>
    <col min="15320" max="15320" width="19.7109375" style="1" customWidth="1"/>
    <col min="15321" max="15569" width="9.140625" style="1"/>
    <col min="15570" max="15570" width="11.42578125" style="1" customWidth="1"/>
    <col min="15571" max="15571" width="1.42578125" style="1" customWidth="1"/>
    <col min="15572" max="15572" width="10" style="1" customWidth="1"/>
    <col min="15573" max="15573" width="11.42578125" style="1" customWidth="1"/>
    <col min="15574" max="15574" width="33.85546875" style="1" customWidth="1"/>
    <col min="15575" max="15575" width="7.28515625" style="1" customWidth="1"/>
    <col min="15576" max="15576" width="19.7109375" style="1" customWidth="1"/>
    <col min="15577" max="15825" width="9.140625" style="1"/>
    <col min="15826" max="15826" width="11.42578125" style="1" customWidth="1"/>
    <col min="15827" max="15827" width="1.42578125" style="1" customWidth="1"/>
    <col min="15828" max="15828" width="10" style="1" customWidth="1"/>
    <col min="15829" max="15829" width="11.42578125" style="1" customWidth="1"/>
    <col min="15830" max="15830" width="33.85546875" style="1" customWidth="1"/>
    <col min="15831" max="15831" width="7.28515625" style="1" customWidth="1"/>
    <col min="15832" max="15832" width="19.7109375" style="1" customWidth="1"/>
    <col min="15833" max="16081" width="9.140625" style="1"/>
    <col min="16082" max="16082" width="11.42578125" style="1" customWidth="1"/>
    <col min="16083" max="16083" width="1.42578125" style="1" customWidth="1"/>
    <col min="16084" max="16084" width="10" style="1" customWidth="1"/>
    <col min="16085" max="16085" width="11.42578125" style="1" customWidth="1"/>
    <col min="16086" max="16086" width="33.85546875" style="1" customWidth="1"/>
    <col min="16087" max="16087" width="7.28515625" style="1" customWidth="1"/>
    <col min="16088" max="16088" width="19.7109375" style="1" customWidth="1"/>
    <col min="16089" max="16384" width="9.140625" style="1"/>
  </cols>
  <sheetData>
    <row r="1" spans="1:7" ht="13.7" customHeight="1" x14ac:dyDescent="0.25">
      <c r="A1" s="435" t="s">
        <v>292</v>
      </c>
      <c r="B1" s="436"/>
      <c r="C1" s="436"/>
      <c r="D1" s="436"/>
      <c r="E1" s="436"/>
      <c r="F1" s="436"/>
      <c r="G1" s="436"/>
    </row>
    <row r="2" spans="1:7" ht="53.25" customHeight="1" x14ac:dyDescent="0.25">
      <c r="A2" s="492" t="s">
        <v>421</v>
      </c>
      <c r="B2" s="492"/>
      <c r="C2" s="492"/>
      <c r="D2" s="492"/>
      <c r="E2" s="492"/>
      <c r="F2" s="492"/>
      <c r="G2" s="492"/>
    </row>
    <row r="3" spans="1:7" ht="24" customHeight="1" x14ac:dyDescent="0.25">
      <c r="A3" s="2" t="s">
        <v>20</v>
      </c>
      <c r="B3" s="12" t="s">
        <v>0</v>
      </c>
      <c r="C3" s="2" t="s">
        <v>146</v>
      </c>
      <c r="D3" s="2" t="s">
        <v>46</v>
      </c>
      <c r="E3" s="12" t="s">
        <v>47</v>
      </c>
      <c r="F3" s="12" t="s">
        <v>299</v>
      </c>
      <c r="G3" s="73" t="s">
        <v>300</v>
      </c>
    </row>
    <row r="4" spans="1:7" ht="11.25" x14ac:dyDescent="0.25">
      <c r="A4" s="3" t="s">
        <v>62</v>
      </c>
      <c r="B4" s="13" t="s">
        <v>147</v>
      </c>
      <c r="C4" s="4" t="s">
        <v>147</v>
      </c>
      <c r="D4" s="9" t="s">
        <v>63</v>
      </c>
      <c r="E4" s="75">
        <f>E5+E7+E9</f>
        <v>41000</v>
      </c>
      <c r="F4" s="75">
        <f>F5+F7+F9</f>
        <v>35000</v>
      </c>
      <c r="G4" s="61">
        <f>G5+G7+G9</f>
        <v>76000</v>
      </c>
    </row>
    <row r="5" spans="1:7" ht="11.25" customHeight="1" x14ac:dyDescent="0.25">
      <c r="A5" s="5" t="s">
        <v>147</v>
      </c>
      <c r="B5" s="14" t="s">
        <v>64</v>
      </c>
      <c r="C5" s="6" t="s">
        <v>147</v>
      </c>
      <c r="D5" s="10" t="s">
        <v>65</v>
      </c>
      <c r="E5" s="76">
        <f>E6</f>
        <v>20000</v>
      </c>
      <c r="F5" s="76">
        <f>F6</f>
        <v>0</v>
      </c>
      <c r="G5" s="62">
        <f>G6</f>
        <v>20000</v>
      </c>
    </row>
    <row r="6" spans="1:7" ht="45" x14ac:dyDescent="0.25">
      <c r="A6" s="7" t="s">
        <v>147</v>
      </c>
      <c r="B6" s="15" t="s">
        <v>147</v>
      </c>
      <c r="C6" s="8" t="s">
        <v>148</v>
      </c>
      <c r="D6" s="11" t="s">
        <v>149</v>
      </c>
      <c r="E6" s="74">
        <v>20000</v>
      </c>
      <c r="F6" s="74"/>
      <c r="G6" s="63">
        <f>E6+F6</f>
        <v>20000</v>
      </c>
    </row>
    <row r="7" spans="1:7" ht="11.25" customHeight="1" x14ac:dyDescent="0.25">
      <c r="A7" s="5" t="s">
        <v>147</v>
      </c>
      <c r="B7" s="14" t="s">
        <v>254</v>
      </c>
      <c r="C7" s="6" t="s">
        <v>147</v>
      </c>
      <c r="D7" s="10" t="s">
        <v>150</v>
      </c>
      <c r="E7" s="76">
        <f>E8</f>
        <v>17000</v>
      </c>
      <c r="F7" s="76">
        <f>F8</f>
        <v>0</v>
      </c>
      <c r="G7" s="62">
        <f>G8</f>
        <v>17000</v>
      </c>
    </row>
    <row r="8" spans="1:7" ht="33.75" x14ac:dyDescent="0.25">
      <c r="A8" s="7" t="s">
        <v>147</v>
      </c>
      <c r="B8" s="15" t="s">
        <v>147</v>
      </c>
      <c r="C8" s="8" t="s">
        <v>151</v>
      </c>
      <c r="D8" s="11" t="s">
        <v>152</v>
      </c>
      <c r="E8" s="74">
        <v>17000</v>
      </c>
      <c r="F8" s="74"/>
      <c r="G8" s="63">
        <f>E8+F8</f>
        <v>17000</v>
      </c>
    </row>
    <row r="9" spans="1:7" ht="11.25" customHeight="1" x14ac:dyDescent="0.25">
      <c r="A9" s="5" t="s">
        <v>147</v>
      </c>
      <c r="B9" s="14" t="s">
        <v>86</v>
      </c>
      <c r="C9" s="6" t="s">
        <v>147</v>
      </c>
      <c r="D9" s="10" t="s">
        <v>70</v>
      </c>
      <c r="E9" s="76">
        <f>E10</f>
        <v>4000</v>
      </c>
      <c r="F9" s="76">
        <f>F10</f>
        <v>35000</v>
      </c>
      <c r="G9" s="62">
        <f>G10</f>
        <v>39000</v>
      </c>
    </row>
    <row r="10" spans="1:7" ht="11.25" x14ac:dyDescent="0.25">
      <c r="A10" s="7" t="s">
        <v>147</v>
      </c>
      <c r="B10" s="15" t="s">
        <v>147</v>
      </c>
      <c r="C10" s="8" t="s">
        <v>87</v>
      </c>
      <c r="D10" s="11" t="s">
        <v>27</v>
      </c>
      <c r="E10" s="74">
        <v>4000</v>
      </c>
      <c r="F10" s="74">
        <v>35000</v>
      </c>
      <c r="G10" s="63">
        <f>E10+F10</f>
        <v>39000</v>
      </c>
    </row>
    <row r="11" spans="1:7" ht="11.25" x14ac:dyDescent="0.25">
      <c r="A11" s="3" t="s">
        <v>110</v>
      </c>
      <c r="B11" s="13" t="s">
        <v>147</v>
      </c>
      <c r="C11" s="4" t="s">
        <v>147</v>
      </c>
      <c r="D11" s="9" t="s">
        <v>111</v>
      </c>
      <c r="E11" s="75">
        <f>E12</f>
        <v>25000</v>
      </c>
      <c r="F11" s="75">
        <f>F12</f>
        <v>0</v>
      </c>
      <c r="G11" s="61">
        <f>G12</f>
        <v>25000</v>
      </c>
    </row>
    <row r="12" spans="1:7" ht="11.25" customHeight="1" x14ac:dyDescent="0.25">
      <c r="A12" s="5" t="s">
        <v>147</v>
      </c>
      <c r="B12" s="14" t="s">
        <v>112</v>
      </c>
      <c r="C12" s="6" t="s">
        <v>147</v>
      </c>
      <c r="D12" s="10" t="s">
        <v>70</v>
      </c>
      <c r="E12" s="76">
        <f>E13+E14+E15+E16+E17</f>
        <v>25000</v>
      </c>
      <c r="F12" s="76">
        <f>F13+F14+F15+F16+F17</f>
        <v>0</v>
      </c>
      <c r="G12" s="62">
        <f>G13+G14+G15+G16+G17</f>
        <v>25000</v>
      </c>
    </row>
    <row r="13" spans="1:7" ht="11.25" x14ac:dyDescent="0.25">
      <c r="A13" s="7" t="s">
        <v>147</v>
      </c>
      <c r="B13" s="15" t="s">
        <v>147</v>
      </c>
      <c r="C13" s="8" t="s">
        <v>101</v>
      </c>
      <c r="D13" s="11" t="s">
        <v>24</v>
      </c>
      <c r="E13" s="74">
        <v>774</v>
      </c>
      <c r="F13" s="74"/>
      <c r="G13" s="63">
        <f>E13+F13</f>
        <v>774</v>
      </c>
    </row>
    <row r="14" spans="1:7" ht="11.25" x14ac:dyDescent="0.25">
      <c r="A14" s="7" t="s">
        <v>147</v>
      </c>
      <c r="B14" s="15" t="s">
        <v>147</v>
      </c>
      <c r="C14" s="8" t="s">
        <v>96</v>
      </c>
      <c r="D14" s="11" t="s">
        <v>35</v>
      </c>
      <c r="E14" s="74">
        <v>4500</v>
      </c>
      <c r="F14" s="74"/>
      <c r="G14" s="63">
        <f t="shared" ref="G14:G17" si="0">E14+F14</f>
        <v>4500</v>
      </c>
    </row>
    <row r="15" spans="1:7" ht="11.25" x14ac:dyDescent="0.25">
      <c r="A15" s="7" t="s">
        <v>147</v>
      </c>
      <c r="B15" s="15" t="s">
        <v>147</v>
      </c>
      <c r="C15" s="8" t="s">
        <v>89</v>
      </c>
      <c r="D15" s="11" t="s">
        <v>26</v>
      </c>
      <c r="E15" s="74">
        <v>17246</v>
      </c>
      <c r="F15" s="74"/>
      <c r="G15" s="63">
        <f t="shared" si="0"/>
        <v>17246</v>
      </c>
    </row>
    <row r="16" spans="1:7" ht="11.25" x14ac:dyDescent="0.25">
      <c r="A16" s="7" t="s">
        <v>147</v>
      </c>
      <c r="B16" s="15" t="s">
        <v>147</v>
      </c>
      <c r="C16" s="8" t="s">
        <v>103</v>
      </c>
      <c r="D16" s="11" t="s">
        <v>36</v>
      </c>
      <c r="E16" s="74">
        <v>2000</v>
      </c>
      <c r="F16" s="74"/>
      <c r="G16" s="63">
        <f t="shared" si="0"/>
        <v>2000</v>
      </c>
    </row>
    <row r="17" spans="1:7" ht="11.25" x14ac:dyDescent="0.25">
      <c r="A17" s="7" t="s">
        <v>147</v>
      </c>
      <c r="B17" s="15" t="s">
        <v>147</v>
      </c>
      <c r="C17" s="8" t="s">
        <v>87</v>
      </c>
      <c r="D17" s="11" t="s">
        <v>27</v>
      </c>
      <c r="E17" s="74">
        <v>480</v>
      </c>
      <c r="F17" s="74"/>
      <c r="G17" s="63">
        <f t="shared" si="0"/>
        <v>480</v>
      </c>
    </row>
    <row r="18" spans="1:7" ht="11.25" x14ac:dyDescent="0.25">
      <c r="A18" s="3" t="s">
        <v>2</v>
      </c>
      <c r="B18" s="13" t="s">
        <v>147</v>
      </c>
      <c r="C18" s="4" t="s">
        <v>147</v>
      </c>
      <c r="D18" s="9" t="s">
        <v>113</v>
      </c>
      <c r="E18" s="75">
        <f>E19+E25+E23</f>
        <v>4723548.78</v>
      </c>
      <c r="F18" s="75">
        <f t="shared" ref="F18:G18" si="1">F19+F25+F23</f>
        <v>0</v>
      </c>
      <c r="G18" s="75">
        <f t="shared" si="1"/>
        <v>4723548.78</v>
      </c>
    </row>
    <row r="19" spans="1:7" ht="11.25" customHeight="1" x14ac:dyDescent="0.25">
      <c r="A19" s="5" t="s">
        <v>147</v>
      </c>
      <c r="B19" s="14" t="s">
        <v>255</v>
      </c>
      <c r="C19" s="6" t="s">
        <v>147</v>
      </c>
      <c r="D19" s="10" t="s">
        <v>53</v>
      </c>
      <c r="E19" s="76">
        <f>E20+E21+E22</f>
        <v>760585.42999999993</v>
      </c>
      <c r="F19" s="76">
        <f t="shared" ref="F19:G19" si="2">F20+F21+F22</f>
        <v>0</v>
      </c>
      <c r="G19" s="76">
        <f t="shared" si="2"/>
        <v>760585.42999999993</v>
      </c>
    </row>
    <row r="20" spans="1:7" ht="45" x14ac:dyDescent="0.25">
      <c r="A20" s="7" t="s">
        <v>147</v>
      </c>
      <c r="B20" s="15" t="s">
        <v>147</v>
      </c>
      <c r="C20" s="8" t="s">
        <v>125</v>
      </c>
      <c r="D20" s="11" t="s">
        <v>153</v>
      </c>
      <c r="E20" s="74">
        <v>460000</v>
      </c>
      <c r="F20" s="74"/>
      <c r="G20" s="354">
        <f>E20+F20</f>
        <v>460000</v>
      </c>
    </row>
    <row r="21" spans="1:7" ht="45" x14ac:dyDescent="0.25">
      <c r="A21" s="7"/>
      <c r="B21" s="15"/>
      <c r="C21" s="8">
        <v>2710</v>
      </c>
      <c r="D21" s="11" t="s">
        <v>229</v>
      </c>
      <c r="E21" s="74">
        <v>210585.43</v>
      </c>
      <c r="F21" s="74"/>
      <c r="G21" s="63">
        <f t="shared" ref="G21:G22" si="3">E21+F21</f>
        <v>210585.43</v>
      </c>
    </row>
    <row r="22" spans="1:7" ht="11.25" x14ac:dyDescent="0.25">
      <c r="A22" s="7" t="s">
        <v>147</v>
      </c>
      <c r="B22" s="15" t="s">
        <v>147</v>
      </c>
      <c r="C22" s="8" t="s">
        <v>87</v>
      </c>
      <c r="D22" s="11" t="s">
        <v>27</v>
      </c>
      <c r="E22" s="74">
        <v>90000</v>
      </c>
      <c r="F22" s="74"/>
      <c r="G22" s="63">
        <f t="shared" si="3"/>
        <v>90000</v>
      </c>
    </row>
    <row r="23" spans="1:7" ht="11.25" x14ac:dyDescent="0.25">
      <c r="A23" s="5"/>
      <c r="B23" s="373">
        <v>60014</v>
      </c>
      <c r="C23" s="56"/>
      <c r="D23" s="371"/>
      <c r="E23" s="372">
        <f>E24</f>
        <v>0</v>
      </c>
      <c r="F23" s="372">
        <f t="shared" ref="F23:G23" si="4">F24</f>
        <v>800000</v>
      </c>
      <c r="G23" s="372">
        <f t="shared" si="4"/>
        <v>800000</v>
      </c>
    </row>
    <row r="24" spans="1:7" ht="56.25" x14ac:dyDescent="0.2">
      <c r="A24" s="5"/>
      <c r="B24" s="15"/>
      <c r="C24" s="360">
        <v>6300</v>
      </c>
      <c r="D24" s="38" t="s">
        <v>294</v>
      </c>
      <c r="E24" s="74">
        <v>0</v>
      </c>
      <c r="F24" s="74">
        <v>800000</v>
      </c>
      <c r="G24" s="63">
        <f>E24+F24</f>
        <v>800000</v>
      </c>
    </row>
    <row r="25" spans="1:7" ht="11.25" customHeight="1" x14ac:dyDescent="0.25">
      <c r="A25" s="5" t="s">
        <v>147</v>
      </c>
      <c r="B25" s="14" t="s">
        <v>3</v>
      </c>
      <c r="C25" s="32" t="s">
        <v>147</v>
      </c>
      <c r="D25" s="10" t="s">
        <v>88</v>
      </c>
      <c r="E25" s="76">
        <f>E26+E27+E28+E29+E30+E31</f>
        <v>3962963.35</v>
      </c>
      <c r="F25" s="76">
        <f>F26+F27+F28+F29+F30+F31</f>
        <v>-800000</v>
      </c>
      <c r="G25" s="62">
        <f>G26+G27+G28+G29+G30+G31</f>
        <v>3162963.35</v>
      </c>
    </row>
    <row r="26" spans="1:7" ht="11.25" x14ac:dyDescent="0.25">
      <c r="A26" s="7" t="s">
        <v>147</v>
      </c>
      <c r="B26" s="15" t="s">
        <v>147</v>
      </c>
      <c r="C26" s="8" t="s">
        <v>89</v>
      </c>
      <c r="D26" s="11" t="s">
        <v>26</v>
      </c>
      <c r="E26" s="74">
        <v>43000</v>
      </c>
      <c r="F26" s="74"/>
      <c r="G26" s="63">
        <f>E26+F26</f>
        <v>43000</v>
      </c>
    </row>
    <row r="27" spans="1:7" ht="11.25" x14ac:dyDescent="0.25">
      <c r="A27" s="7" t="s">
        <v>147</v>
      </c>
      <c r="B27" s="15" t="s">
        <v>147</v>
      </c>
      <c r="C27" s="8" t="s">
        <v>154</v>
      </c>
      <c r="D27" s="11" t="s">
        <v>40</v>
      </c>
      <c r="E27" s="74">
        <v>168000</v>
      </c>
      <c r="F27" s="74"/>
      <c r="G27" s="63">
        <f t="shared" ref="G27:G31" si="5">E27+F27</f>
        <v>168000</v>
      </c>
    </row>
    <row r="28" spans="1:7" ht="11.25" x14ac:dyDescent="0.25">
      <c r="A28" s="7" t="s">
        <v>147</v>
      </c>
      <c r="B28" s="15" t="s">
        <v>147</v>
      </c>
      <c r="C28" s="8" t="s">
        <v>87</v>
      </c>
      <c r="D28" s="11" t="s">
        <v>27</v>
      </c>
      <c r="E28" s="74">
        <v>1096500</v>
      </c>
      <c r="F28" s="74"/>
      <c r="G28" s="63">
        <f t="shared" si="5"/>
        <v>1096500</v>
      </c>
    </row>
    <row r="29" spans="1:7" ht="11.25" x14ac:dyDescent="0.25">
      <c r="A29" s="7" t="s">
        <v>147</v>
      </c>
      <c r="B29" s="15" t="s">
        <v>147</v>
      </c>
      <c r="C29" s="8" t="s">
        <v>105</v>
      </c>
      <c r="D29" s="11" t="s">
        <v>76</v>
      </c>
      <c r="E29" s="74">
        <v>12000</v>
      </c>
      <c r="F29" s="74"/>
      <c r="G29" s="63">
        <f t="shared" si="5"/>
        <v>12000</v>
      </c>
    </row>
    <row r="30" spans="1:7" ht="11.25" customHeight="1" x14ac:dyDescent="0.2">
      <c r="A30" s="7" t="s">
        <v>147</v>
      </c>
      <c r="B30" s="33" t="s">
        <v>147</v>
      </c>
      <c r="C30" s="34" t="s">
        <v>4</v>
      </c>
      <c r="D30" s="35" t="s">
        <v>82</v>
      </c>
      <c r="E30" s="77">
        <v>1843463.35</v>
      </c>
      <c r="F30" s="77"/>
      <c r="G30" s="63">
        <f t="shared" si="5"/>
        <v>1843463.35</v>
      </c>
    </row>
    <row r="31" spans="1:7" ht="45.75" customHeight="1" x14ac:dyDescent="0.2">
      <c r="A31" s="5"/>
      <c r="B31" s="36"/>
      <c r="C31" s="37">
        <v>6300</v>
      </c>
      <c r="D31" s="38" t="s">
        <v>294</v>
      </c>
      <c r="E31" s="83">
        <v>800000</v>
      </c>
      <c r="F31" s="83">
        <v>-800000</v>
      </c>
      <c r="G31" s="63">
        <f t="shared" si="5"/>
        <v>0</v>
      </c>
    </row>
    <row r="32" spans="1:7" ht="11.25" x14ac:dyDescent="0.25">
      <c r="A32" s="3" t="s">
        <v>90</v>
      </c>
      <c r="B32" s="19" t="s">
        <v>147</v>
      </c>
      <c r="C32" s="26" t="s">
        <v>147</v>
      </c>
      <c r="D32" s="27" t="s">
        <v>91</v>
      </c>
      <c r="E32" s="78">
        <f>E33</f>
        <v>212000</v>
      </c>
      <c r="F32" s="78">
        <f>F33</f>
        <v>0</v>
      </c>
      <c r="G32" s="64">
        <f>G33</f>
        <v>212000</v>
      </c>
    </row>
    <row r="33" spans="1:7" ht="11.25" customHeight="1" x14ac:dyDescent="0.25">
      <c r="A33" s="5" t="s">
        <v>147</v>
      </c>
      <c r="B33" s="14" t="s">
        <v>92</v>
      </c>
      <c r="C33" s="6" t="s">
        <v>147</v>
      </c>
      <c r="D33" s="10" t="s">
        <v>70</v>
      </c>
      <c r="E33" s="76">
        <f>E34+E35+E36</f>
        <v>212000</v>
      </c>
      <c r="F33" s="76">
        <f>F34+F35+F36</f>
        <v>0</v>
      </c>
      <c r="G33" s="62">
        <f>G34+G35+G36</f>
        <v>212000</v>
      </c>
    </row>
    <row r="34" spans="1:7" ht="11.25" x14ac:dyDescent="0.25">
      <c r="A34" s="7" t="s">
        <v>147</v>
      </c>
      <c r="B34" s="15" t="s">
        <v>147</v>
      </c>
      <c r="C34" s="8" t="s">
        <v>89</v>
      </c>
      <c r="D34" s="11" t="s">
        <v>26</v>
      </c>
      <c r="E34" s="74">
        <v>12000</v>
      </c>
      <c r="F34" s="74"/>
      <c r="G34" s="63">
        <f>E34+F34</f>
        <v>12000</v>
      </c>
    </row>
    <row r="35" spans="1:7" ht="11.25" x14ac:dyDescent="0.25">
      <c r="A35" s="7" t="s">
        <v>147</v>
      </c>
      <c r="B35" s="18" t="s">
        <v>147</v>
      </c>
      <c r="C35" s="8" t="s">
        <v>87</v>
      </c>
      <c r="D35" s="11" t="s">
        <v>27</v>
      </c>
      <c r="E35" s="74">
        <v>110000</v>
      </c>
      <c r="F35" s="74"/>
      <c r="G35" s="63">
        <f t="shared" ref="G35:G36" si="6">E35+F35</f>
        <v>110000</v>
      </c>
    </row>
    <row r="36" spans="1:7" ht="12" customHeight="1" x14ac:dyDescent="0.2">
      <c r="A36" s="5"/>
      <c r="B36" s="20"/>
      <c r="C36" s="17">
        <v>6050</v>
      </c>
      <c r="D36" s="16" t="s">
        <v>82</v>
      </c>
      <c r="E36" s="79">
        <v>90000</v>
      </c>
      <c r="F36" s="79"/>
      <c r="G36" s="63">
        <f t="shared" si="6"/>
        <v>90000</v>
      </c>
    </row>
    <row r="37" spans="1:7" ht="11.25" x14ac:dyDescent="0.25">
      <c r="A37" s="3" t="s">
        <v>6</v>
      </c>
      <c r="B37" s="19" t="s">
        <v>147</v>
      </c>
      <c r="C37" s="4" t="s">
        <v>147</v>
      </c>
      <c r="D37" s="9" t="s">
        <v>58</v>
      </c>
      <c r="E37" s="75">
        <f>E38+E40</f>
        <v>1214366.21</v>
      </c>
      <c r="F37" s="75">
        <f>F38+F40</f>
        <v>0</v>
      </c>
      <c r="G37" s="61">
        <f>G38+G40</f>
        <v>1214366.21</v>
      </c>
    </row>
    <row r="38" spans="1:7" ht="11.25" customHeight="1" x14ac:dyDescent="0.25">
      <c r="A38" s="5" t="s">
        <v>147</v>
      </c>
      <c r="B38" s="14" t="s">
        <v>256</v>
      </c>
      <c r="C38" s="6" t="s">
        <v>147</v>
      </c>
      <c r="D38" s="10" t="s">
        <v>155</v>
      </c>
      <c r="E38" s="76">
        <f>E39</f>
        <v>463166.21</v>
      </c>
      <c r="F38" s="76">
        <f>F39</f>
        <v>0</v>
      </c>
      <c r="G38" s="67">
        <f>G39</f>
        <v>463166.21</v>
      </c>
    </row>
    <row r="39" spans="1:7" ht="22.5" x14ac:dyDescent="0.25">
      <c r="A39" s="7" t="s">
        <v>147</v>
      </c>
      <c r="B39" s="15" t="s">
        <v>147</v>
      </c>
      <c r="C39" s="8" t="s">
        <v>156</v>
      </c>
      <c r="D39" s="11" t="s">
        <v>59</v>
      </c>
      <c r="E39" s="74">
        <v>463166.21</v>
      </c>
      <c r="F39" s="74"/>
      <c r="G39" s="63">
        <f>E39</f>
        <v>463166.21</v>
      </c>
    </row>
    <row r="40" spans="1:7" ht="11.25" customHeight="1" x14ac:dyDescent="0.25">
      <c r="A40" s="5" t="s">
        <v>147</v>
      </c>
      <c r="B40" s="14" t="s">
        <v>7</v>
      </c>
      <c r="C40" s="6" t="s">
        <v>147</v>
      </c>
      <c r="D40" s="10" t="s">
        <v>114</v>
      </c>
      <c r="E40" s="76">
        <f>E41+E42+E43+E44+E45+E46+E47+E48+E49+E50+E51</f>
        <v>751200</v>
      </c>
      <c r="F40" s="76">
        <f>F41+F42+F43+F44+F45+F46+F47+F48+F49+F50+F51</f>
        <v>0</v>
      </c>
      <c r="G40" s="67">
        <f>G41+G42+G43+G44+G45+G46+G47+G48+G49+G50+G51</f>
        <v>751200</v>
      </c>
    </row>
    <row r="41" spans="1:7" ht="11.25" x14ac:dyDescent="0.25">
      <c r="A41" s="7" t="s">
        <v>147</v>
      </c>
      <c r="B41" s="15" t="s">
        <v>147</v>
      </c>
      <c r="C41" s="8" t="s">
        <v>89</v>
      </c>
      <c r="D41" s="11" t="s">
        <v>26</v>
      </c>
      <c r="E41" s="74">
        <v>5000</v>
      </c>
      <c r="F41" s="74"/>
      <c r="G41" s="63">
        <f>E41+F41</f>
        <v>5000</v>
      </c>
    </row>
    <row r="42" spans="1:7" ht="11.25" x14ac:dyDescent="0.25">
      <c r="A42" s="7" t="s">
        <v>147</v>
      </c>
      <c r="B42" s="15" t="s">
        <v>147</v>
      </c>
      <c r="C42" s="8" t="s">
        <v>103</v>
      </c>
      <c r="D42" s="11" t="s">
        <v>36</v>
      </c>
      <c r="E42" s="74">
        <v>115000</v>
      </c>
      <c r="F42" s="74"/>
      <c r="G42" s="63">
        <f t="shared" ref="G42:G51" si="7">E42+F42</f>
        <v>115000</v>
      </c>
    </row>
    <row r="43" spans="1:7" ht="11.25" x14ac:dyDescent="0.25">
      <c r="A43" s="7" t="s">
        <v>147</v>
      </c>
      <c r="B43" s="15" t="s">
        <v>147</v>
      </c>
      <c r="C43" s="8" t="s">
        <v>154</v>
      </c>
      <c r="D43" s="11" t="s">
        <v>40</v>
      </c>
      <c r="E43" s="74">
        <v>15000</v>
      </c>
      <c r="F43" s="74"/>
      <c r="G43" s="63">
        <f t="shared" si="7"/>
        <v>15000</v>
      </c>
    </row>
    <row r="44" spans="1:7" ht="11.25" x14ac:dyDescent="0.25">
      <c r="A44" s="7" t="s">
        <v>147</v>
      </c>
      <c r="B44" s="15" t="s">
        <v>147</v>
      </c>
      <c r="C44" s="8" t="s">
        <v>87</v>
      </c>
      <c r="D44" s="11" t="s">
        <v>27</v>
      </c>
      <c r="E44" s="74">
        <v>110000</v>
      </c>
      <c r="F44" s="74"/>
      <c r="G44" s="63">
        <f t="shared" si="7"/>
        <v>110000</v>
      </c>
    </row>
    <row r="45" spans="1:7" ht="11.25" x14ac:dyDescent="0.25">
      <c r="A45" s="7" t="s">
        <v>147</v>
      </c>
      <c r="B45" s="15" t="s">
        <v>147</v>
      </c>
      <c r="C45" s="8" t="s">
        <v>105</v>
      </c>
      <c r="D45" s="11" t="s">
        <v>76</v>
      </c>
      <c r="E45" s="74">
        <v>2000</v>
      </c>
      <c r="F45" s="74"/>
      <c r="G45" s="63">
        <f t="shared" si="7"/>
        <v>2000</v>
      </c>
    </row>
    <row r="46" spans="1:7" ht="22.5" x14ac:dyDescent="0.25">
      <c r="A46" s="7" t="s">
        <v>147</v>
      </c>
      <c r="B46" s="15" t="s">
        <v>147</v>
      </c>
      <c r="C46" s="8" t="s">
        <v>157</v>
      </c>
      <c r="D46" s="11" t="s">
        <v>158</v>
      </c>
      <c r="E46" s="74">
        <v>700</v>
      </c>
      <c r="F46" s="74"/>
      <c r="G46" s="63">
        <f t="shared" si="7"/>
        <v>700</v>
      </c>
    </row>
    <row r="47" spans="1:7" ht="22.5" x14ac:dyDescent="0.25">
      <c r="A47" s="7" t="s">
        <v>147</v>
      </c>
      <c r="B47" s="15" t="s">
        <v>147</v>
      </c>
      <c r="C47" s="8" t="s">
        <v>159</v>
      </c>
      <c r="D47" s="11" t="s">
        <v>160</v>
      </c>
      <c r="E47" s="74">
        <v>5500</v>
      </c>
      <c r="F47" s="74"/>
      <c r="G47" s="63">
        <f t="shared" si="7"/>
        <v>5500</v>
      </c>
    </row>
    <row r="48" spans="1:7" ht="22.5" x14ac:dyDescent="0.25">
      <c r="A48" s="7" t="s">
        <v>147</v>
      </c>
      <c r="B48" s="15" t="s">
        <v>147</v>
      </c>
      <c r="C48" s="8" t="s">
        <v>161</v>
      </c>
      <c r="D48" s="11" t="s">
        <v>162</v>
      </c>
      <c r="E48" s="74">
        <v>30000</v>
      </c>
      <c r="F48" s="74"/>
      <c r="G48" s="63">
        <f t="shared" si="7"/>
        <v>30000</v>
      </c>
    </row>
    <row r="49" spans="1:7" ht="33.75" x14ac:dyDescent="0.25">
      <c r="A49" s="7" t="s">
        <v>147</v>
      </c>
      <c r="B49" s="15" t="s">
        <v>147</v>
      </c>
      <c r="C49" s="8" t="s">
        <v>163</v>
      </c>
      <c r="D49" s="11" t="s">
        <v>164</v>
      </c>
      <c r="E49" s="74">
        <v>260000</v>
      </c>
      <c r="F49" s="74"/>
      <c r="G49" s="63">
        <f t="shared" si="7"/>
        <v>260000</v>
      </c>
    </row>
    <row r="50" spans="1:7" ht="22.5" x14ac:dyDescent="0.25">
      <c r="A50" s="7" t="s">
        <v>147</v>
      </c>
      <c r="B50" s="15" t="s">
        <v>147</v>
      </c>
      <c r="C50" s="8" t="s">
        <v>165</v>
      </c>
      <c r="D50" s="11" t="s">
        <v>166</v>
      </c>
      <c r="E50" s="74">
        <v>5000</v>
      </c>
      <c r="F50" s="74"/>
      <c r="G50" s="63">
        <f t="shared" si="7"/>
        <v>5000</v>
      </c>
    </row>
    <row r="51" spans="1:7" ht="22.5" x14ac:dyDescent="0.25">
      <c r="A51" s="7" t="s">
        <v>147</v>
      </c>
      <c r="B51" s="15" t="s">
        <v>147</v>
      </c>
      <c r="C51" s="8" t="s">
        <v>5</v>
      </c>
      <c r="D51" s="11" t="s">
        <v>167</v>
      </c>
      <c r="E51" s="74">
        <v>203000</v>
      </c>
      <c r="F51" s="74"/>
      <c r="G51" s="63">
        <f t="shared" si="7"/>
        <v>203000</v>
      </c>
    </row>
    <row r="52" spans="1:7" ht="11.25" x14ac:dyDescent="0.25">
      <c r="A52" s="3" t="s">
        <v>168</v>
      </c>
      <c r="B52" s="13" t="s">
        <v>147</v>
      </c>
      <c r="C52" s="4" t="s">
        <v>147</v>
      </c>
      <c r="D52" s="9" t="s">
        <v>169</v>
      </c>
      <c r="E52" s="75">
        <f>E53+E56</f>
        <v>120000</v>
      </c>
      <c r="F52" s="75">
        <f>F53+F56</f>
        <v>33000</v>
      </c>
      <c r="G52" s="61">
        <f>G53+G56</f>
        <v>153000</v>
      </c>
    </row>
    <row r="53" spans="1:7" ht="11.25" customHeight="1" x14ac:dyDescent="0.25">
      <c r="A53" s="5" t="s">
        <v>147</v>
      </c>
      <c r="B53" s="14" t="s">
        <v>257</v>
      </c>
      <c r="C53" s="6" t="s">
        <v>147</v>
      </c>
      <c r="D53" s="10" t="s">
        <v>170</v>
      </c>
      <c r="E53" s="76">
        <f>E54+E55</f>
        <v>100000</v>
      </c>
      <c r="F53" s="76">
        <f>F54+F55</f>
        <v>0</v>
      </c>
      <c r="G53" s="62">
        <f>G54+G55</f>
        <v>100000</v>
      </c>
    </row>
    <row r="54" spans="1:7" ht="11.25" x14ac:dyDescent="0.25">
      <c r="A54" s="7" t="s">
        <v>147</v>
      </c>
      <c r="B54" s="15" t="s">
        <v>147</v>
      </c>
      <c r="C54" s="8" t="s">
        <v>96</v>
      </c>
      <c r="D54" s="11" t="s">
        <v>35</v>
      </c>
      <c r="E54" s="74">
        <v>30000</v>
      </c>
      <c r="F54" s="74"/>
      <c r="G54" s="63">
        <f>E54+F54</f>
        <v>30000</v>
      </c>
    </row>
    <row r="55" spans="1:7" ht="11.25" x14ac:dyDescent="0.25">
      <c r="A55" s="7" t="s">
        <v>147</v>
      </c>
      <c r="B55" s="18" t="s">
        <v>147</v>
      </c>
      <c r="C55" s="31" t="s">
        <v>87</v>
      </c>
      <c r="D55" s="57" t="s">
        <v>27</v>
      </c>
      <c r="E55" s="87">
        <v>70000</v>
      </c>
      <c r="F55" s="87"/>
      <c r="G55" s="374">
        <f>E55+F55</f>
        <v>70000</v>
      </c>
    </row>
    <row r="56" spans="1:7" ht="11.25" customHeight="1" x14ac:dyDescent="0.25">
      <c r="A56" s="5" t="s">
        <v>147</v>
      </c>
      <c r="B56" s="378" t="s">
        <v>258</v>
      </c>
      <c r="C56" s="378" t="s">
        <v>147</v>
      </c>
      <c r="D56" s="379" t="s">
        <v>171</v>
      </c>
      <c r="E56" s="355">
        <f>E58</f>
        <v>20000</v>
      </c>
      <c r="F56" s="355">
        <f>F58</f>
        <v>33000</v>
      </c>
      <c r="G56" s="380">
        <f>G57+G58+G59</f>
        <v>53000</v>
      </c>
    </row>
    <row r="57" spans="1:7" ht="11.25" hidden="1" customHeight="1" x14ac:dyDescent="0.25">
      <c r="A57" s="5"/>
      <c r="B57" s="375"/>
      <c r="C57" s="375">
        <v>4270</v>
      </c>
      <c r="D57" s="376" t="s">
        <v>40</v>
      </c>
      <c r="E57" s="81"/>
      <c r="F57" s="81"/>
      <c r="G57" s="377"/>
    </row>
    <row r="58" spans="1:7" ht="11.25" x14ac:dyDescent="0.25">
      <c r="A58" s="7" t="s">
        <v>147</v>
      </c>
      <c r="B58" s="5" t="s">
        <v>147</v>
      </c>
      <c r="C58" s="24" t="s">
        <v>87</v>
      </c>
      <c r="D58" s="25" t="s">
        <v>27</v>
      </c>
      <c r="E58" s="82">
        <v>20000</v>
      </c>
      <c r="F58" s="82">
        <v>33000</v>
      </c>
      <c r="G58" s="65">
        <f>E58+F58</f>
        <v>53000</v>
      </c>
    </row>
    <row r="59" spans="1:7" ht="11.25" hidden="1" x14ac:dyDescent="0.25">
      <c r="A59" s="5"/>
      <c r="B59" s="20"/>
      <c r="C59" s="28">
        <v>6050</v>
      </c>
      <c r="D59" s="29"/>
      <c r="E59" s="83"/>
      <c r="F59" s="83"/>
      <c r="G59" s="39"/>
    </row>
    <row r="60" spans="1:7" ht="11.25" x14ac:dyDescent="0.25">
      <c r="A60" s="3" t="s">
        <v>8</v>
      </c>
      <c r="B60" s="19" t="s">
        <v>147</v>
      </c>
      <c r="C60" s="26" t="s">
        <v>147</v>
      </c>
      <c r="D60" s="27" t="s">
        <v>21</v>
      </c>
      <c r="E60" s="78">
        <f>E61+E66+E73+E98+E103+E121</f>
        <v>7457711.6400000006</v>
      </c>
      <c r="F60" s="78">
        <f t="shared" ref="F60:G60" si="8">F61+F66+F73+F98+F103+F121</f>
        <v>0</v>
      </c>
      <c r="G60" s="370">
        <f t="shared" si="8"/>
        <v>7457711.6400000006</v>
      </c>
    </row>
    <row r="61" spans="1:7" ht="11.25" customHeight="1" x14ac:dyDescent="0.25">
      <c r="A61" s="5" t="s">
        <v>147</v>
      </c>
      <c r="B61" s="14" t="s">
        <v>115</v>
      </c>
      <c r="C61" s="6" t="s">
        <v>147</v>
      </c>
      <c r="D61" s="10" t="s">
        <v>22</v>
      </c>
      <c r="E61" s="76">
        <f>E62+E63+E64+E65</f>
        <v>162235.00000000003</v>
      </c>
      <c r="F61" s="76">
        <f>F62+F63+F64+F65</f>
        <v>0</v>
      </c>
      <c r="G61" s="369">
        <f>G62+G63+G64+G65</f>
        <v>162235.00000000003</v>
      </c>
    </row>
    <row r="62" spans="1:7" ht="11.25" x14ac:dyDescent="0.25">
      <c r="A62" s="7" t="s">
        <v>147</v>
      </c>
      <c r="B62" s="15" t="s">
        <v>147</v>
      </c>
      <c r="C62" s="8" t="s">
        <v>172</v>
      </c>
      <c r="D62" s="11" t="s">
        <v>23</v>
      </c>
      <c r="E62" s="74">
        <v>134700.97</v>
      </c>
      <c r="F62" s="74"/>
      <c r="G62" s="63">
        <f>E62+F62</f>
        <v>134700.97</v>
      </c>
    </row>
    <row r="63" spans="1:7" ht="11.25" x14ac:dyDescent="0.25">
      <c r="A63" s="7" t="s">
        <v>147</v>
      </c>
      <c r="B63" s="15" t="s">
        <v>147</v>
      </c>
      <c r="C63" s="8" t="s">
        <v>101</v>
      </c>
      <c r="D63" s="11" t="s">
        <v>24</v>
      </c>
      <c r="E63" s="74">
        <v>23033.86</v>
      </c>
      <c r="F63" s="74"/>
      <c r="G63" s="63">
        <f t="shared" ref="G63:G65" si="9">E63+F63</f>
        <v>23033.86</v>
      </c>
    </row>
    <row r="64" spans="1:7" ht="11.25" x14ac:dyDescent="0.25">
      <c r="A64" s="7" t="s">
        <v>147</v>
      </c>
      <c r="B64" s="15" t="s">
        <v>147</v>
      </c>
      <c r="C64" s="31" t="s">
        <v>102</v>
      </c>
      <c r="D64" s="11" t="s">
        <v>25</v>
      </c>
      <c r="E64" s="74">
        <v>3300.17</v>
      </c>
      <c r="F64" s="74"/>
      <c r="G64" s="63">
        <f t="shared" si="9"/>
        <v>3300.17</v>
      </c>
    </row>
    <row r="65" spans="1:7" ht="11.25" x14ac:dyDescent="0.25">
      <c r="A65" s="5"/>
      <c r="B65" s="15"/>
      <c r="C65" s="28">
        <v>4210</v>
      </c>
      <c r="D65" s="11" t="s">
        <v>26</v>
      </c>
      <c r="E65" s="74">
        <v>1200</v>
      </c>
      <c r="F65" s="74"/>
      <c r="G65" s="63">
        <f t="shared" si="9"/>
        <v>1200</v>
      </c>
    </row>
    <row r="66" spans="1:7" ht="11.25" customHeight="1" x14ac:dyDescent="0.25">
      <c r="A66" s="5" t="s">
        <v>147</v>
      </c>
      <c r="B66" s="14" t="s">
        <v>259</v>
      </c>
      <c r="C66" s="32" t="s">
        <v>147</v>
      </c>
      <c r="D66" s="10" t="s">
        <v>173</v>
      </c>
      <c r="E66" s="76">
        <f>E67+E68+E69+E70+E72+E71</f>
        <v>368943.2</v>
      </c>
      <c r="F66" s="76">
        <f t="shared" ref="F66:G66" si="10">F67+F68+F69+F70+F72+F71</f>
        <v>0</v>
      </c>
      <c r="G66" s="76">
        <f t="shared" si="10"/>
        <v>368943.2</v>
      </c>
    </row>
    <row r="67" spans="1:7" ht="11.25" x14ac:dyDescent="0.25">
      <c r="A67" s="7" t="s">
        <v>147</v>
      </c>
      <c r="B67" s="15" t="s">
        <v>147</v>
      </c>
      <c r="C67" s="8" t="s">
        <v>174</v>
      </c>
      <c r="D67" s="11" t="s">
        <v>175</v>
      </c>
      <c r="E67" s="74">
        <v>328943.2</v>
      </c>
      <c r="F67" s="74"/>
      <c r="G67" s="63">
        <f>E67+F67</f>
        <v>328943.2</v>
      </c>
    </row>
    <row r="68" spans="1:7" ht="11.25" x14ac:dyDescent="0.25">
      <c r="A68" s="7" t="s">
        <v>147</v>
      </c>
      <c r="B68" s="15" t="s">
        <v>147</v>
      </c>
      <c r="C68" s="8" t="s">
        <v>176</v>
      </c>
      <c r="D68" s="11" t="s">
        <v>177</v>
      </c>
      <c r="E68" s="74">
        <v>4000</v>
      </c>
      <c r="F68" s="74"/>
      <c r="G68" s="63">
        <f t="shared" ref="G68:G72" si="11">E68+F68</f>
        <v>4000</v>
      </c>
    </row>
    <row r="69" spans="1:7" ht="11.25" x14ac:dyDescent="0.25">
      <c r="A69" s="7" t="s">
        <v>147</v>
      </c>
      <c r="B69" s="15" t="s">
        <v>147</v>
      </c>
      <c r="C69" s="8" t="s">
        <v>89</v>
      </c>
      <c r="D69" s="11" t="s">
        <v>26</v>
      </c>
      <c r="E69" s="74">
        <v>22000</v>
      </c>
      <c r="F69" s="74">
        <v>-1300</v>
      </c>
      <c r="G69" s="63">
        <f t="shared" si="11"/>
        <v>20700</v>
      </c>
    </row>
    <row r="70" spans="1:7" ht="11.25" x14ac:dyDescent="0.25">
      <c r="A70" s="7" t="s">
        <v>147</v>
      </c>
      <c r="B70" s="15" t="s">
        <v>147</v>
      </c>
      <c r="C70" s="8" t="s">
        <v>87</v>
      </c>
      <c r="D70" s="11" t="s">
        <v>27</v>
      </c>
      <c r="E70" s="74">
        <v>10000</v>
      </c>
      <c r="F70" s="74"/>
      <c r="G70" s="63">
        <f t="shared" si="11"/>
        <v>10000</v>
      </c>
    </row>
    <row r="71" spans="1:7" ht="22.5" x14ac:dyDescent="0.25">
      <c r="A71" s="7" t="s">
        <v>147</v>
      </c>
      <c r="B71" s="15" t="s">
        <v>147</v>
      </c>
      <c r="C71" s="8" t="s">
        <v>104</v>
      </c>
      <c r="D71" s="11" t="s">
        <v>178</v>
      </c>
      <c r="E71" s="74">
        <v>0</v>
      </c>
      <c r="F71" s="74">
        <v>1300</v>
      </c>
      <c r="G71" s="63">
        <f t="shared" si="11"/>
        <v>1300</v>
      </c>
    </row>
    <row r="72" spans="1:7" ht="11.25" x14ac:dyDescent="0.25">
      <c r="A72" s="7" t="s">
        <v>147</v>
      </c>
      <c r="B72" s="15" t="s">
        <v>147</v>
      </c>
      <c r="C72" s="8" t="s">
        <v>179</v>
      </c>
      <c r="D72" s="11" t="s">
        <v>180</v>
      </c>
      <c r="E72" s="74">
        <v>4000</v>
      </c>
      <c r="F72" s="74"/>
      <c r="G72" s="63">
        <f t="shared" si="11"/>
        <v>4000</v>
      </c>
    </row>
    <row r="73" spans="1:7" ht="22.5" customHeight="1" x14ac:dyDescent="0.25">
      <c r="A73" s="5" t="s">
        <v>147</v>
      </c>
      <c r="B73" s="14" t="s">
        <v>9</v>
      </c>
      <c r="C73" s="6" t="s">
        <v>147</v>
      </c>
      <c r="D73" s="10" t="s">
        <v>116</v>
      </c>
      <c r="E73" s="76">
        <f>E74+E75+E76+E77+E78+E79+E80+E81+E82+E83+E84+E85+E86+E87+E88+E89+E90+E91+E92+E94+E95+E96+E97+E93</f>
        <v>5389687.4400000004</v>
      </c>
      <c r="F73" s="76">
        <f t="shared" ref="F73:G73" si="12">F74+F75+F76+F77+F78+F79+F80+F81+F82+F83+F84+F85+F86+F87+F88+F89+F90+F91+F92+F94+F95+F96+F97+F93</f>
        <v>-15000</v>
      </c>
      <c r="G73" s="326">
        <f t="shared" si="12"/>
        <v>5374687.4400000004</v>
      </c>
    </row>
    <row r="74" spans="1:7" ht="22.5" x14ac:dyDescent="0.25">
      <c r="A74" s="7" t="s">
        <v>147</v>
      </c>
      <c r="B74" s="15" t="s">
        <v>147</v>
      </c>
      <c r="C74" s="8" t="s">
        <v>181</v>
      </c>
      <c r="D74" s="11" t="s">
        <v>182</v>
      </c>
      <c r="E74" s="74">
        <v>7500</v>
      </c>
      <c r="F74" s="74"/>
      <c r="G74" s="63">
        <f>E74+F74</f>
        <v>7500</v>
      </c>
    </row>
    <row r="75" spans="1:7" ht="11.25" x14ac:dyDescent="0.25">
      <c r="A75" s="7" t="s">
        <v>147</v>
      </c>
      <c r="B75" s="15" t="s">
        <v>147</v>
      </c>
      <c r="C75" s="8" t="s">
        <v>172</v>
      </c>
      <c r="D75" s="11" t="s">
        <v>23</v>
      </c>
      <c r="E75" s="74">
        <v>3089893.85</v>
      </c>
      <c r="F75" s="74"/>
      <c r="G75" s="63">
        <f t="shared" ref="G75:G97" si="13">E75+F75</f>
        <v>3089893.85</v>
      </c>
    </row>
    <row r="76" spans="1:7" ht="11.25" x14ac:dyDescent="0.25">
      <c r="A76" s="7" t="s">
        <v>147</v>
      </c>
      <c r="B76" s="15" t="s">
        <v>147</v>
      </c>
      <c r="C76" s="8" t="s">
        <v>183</v>
      </c>
      <c r="D76" s="11" t="s">
        <v>184</v>
      </c>
      <c r="E76" s="74">
        <v>216086.8</v>
      </c>
      <c r="F76" s="74"/>
      <c r="G76" s="63">
        <f t="shared" si="13"/>
        <v>216086.8</v>
      </c>
    </row>
    <row r="77" spans="1:7" ht="11.25" x14ac:dyDescent="0.25">
      <c r="A77" s="7" t="s">
        <v>147</v>
      </c>
      <c r="B77" s="15" t="s">
        <v>147</v>
      </c>
      <c r="C77" s="8" t="s">
        <v>101</v>
      </c>
      <c r="D77" s="11" t="s">
        <v>24</v>
      </c>
      <c r="E77" s="74">
        <v>533050.91</v>
      </c>
      <c r="F77" s="74">
        <v>-2500</v>
      </c>
      <c r="G77" s="63">
        <f t="shared" si="13"/>
        <v>530550.91</v>
      </c>
    </row>
    <row r="78" spans="1:7" ht="33.75" x14ac:dyDescent="0.25">
      <c r="A78" s="7" t="s">
        <v>147</v>
      </c>
      <c r="B78" s="15" t="s">
        <v>147</v>
      </c>
      <c r="C78" s="8" t="s">
        <v>102</v>
      </c>
      <c r="D78" s="11" t="s">
        <v>297</v>
      </c>
      <c r="E78" s="74">
        <v>70004.88</v>
      </c>
      <c r="F78" s="74"/>
      <c r="G78" s="63">
        <f t="shared" si="13"/>
        <v>70004.88</v>
      </c>
    </row>
    <row r="79" spans="1:7" ht="22.5" x14ac:dyDescent="0.25">
      <c r="A79" s="7" t="s">
        <v>147</v>
      </c>
      <c r="B79" s="15" t="s">
        <v>147</v>
      </c>
      <c r="C79" s="8" t="s">
        <v>185</v>
      </c>
      <c r="D79" s="11" t="s">
        <v>186</v>
      </c>
      <c r="E79" s="74">
        <v>30000</v>
      </c>
      <c r="F79" s="74"/>
      <c r="G79" s="63">
        <f t="shared" si="13"/>
        <v>30000</v>
      </c>
    </row>
    <row r="80" spans="1:7" ht="11.25" x14ac:dyDescent="0.25">
      <c r="A80" s="7" t="s">
        <v>147</v>
      </c>
      <c r="B80" s="15" t="s">
        <v>147</v>
      </c>
      <c r="C80" s="8" t="s">
        <v>96</v>
      </c>
      <c r="D80" s="11" t="s">
        <v>35</v>
      </c>
      <c r="E80" s="74">
        <v>50000</v>
      </c>
      <c r="F80" s="74">
        <v>-2500</v>
      </c>
      <c r="G80" s="63">
        <f t="shared" si="13"/>
        <v>47500</v>
      </c>
    </row>
    <row r="81" spans="1:7" ht="11.25" x14ac:dyDescent="0.25">
      <c r="A81" s="7" t="s">
        <v>147</v>
      </c>
      <c r="B81" s="15" t="s">
        <v>147</v>
      </c>
      <c r="C81" s="8" t="s">
        <v>89</v>
      </c>
      <c r="D81" s="11" t="s">
        <v>26</v>
      </c>
      <c r="E81" s="74">
        <v>141532.13</v>
      </c>
      <c r="F81" s="74">
        <v>0</v>
      </c>
      <c r="G81" s="63">
        <f t="shared" si="13"/>
        <v>141532.13</v>
      </c>
    </row>
    <row r="82" spans="1:7" ht="11.25" x14ac:dyDescent="0.25">
      <c r="A82" s="7" t="s">
        <v>147</v>
      </c>
      <c r="B82" s="15" t="s">
        <v>147</v>
      </c>
      <c r="C82" s="8" t="s">
        <v>103</v>
      </c>
      <c r="D82" s="11" t="s">
        <v>36</v>
      </c>
      <c r="E82" s="74">
        <v>78000</v>
      </c>
      <c r="F82" s="74"/>
      <c r="G82" s="63">
        <f t="shared" si="13"/>
        <v>78000</v>
      </c>
    </row>
    <row r="83" spans="1:7" ht="11.25" x14ac:dyDescent="0.25">
      <c r="A83" s="7" t="s">
        <v>147</v>
      </c>
      <c r="B83" s="15" t="s">
        <v>147</v>
      </c>
      <c r="C83" s="8" t="s">
        <v>154</v>
      </c>
      <c r="D83" s="11" t="s">
        <v>40</v>
      </c>
      <c r="E83" s="74">
        <v>39000</v>
      </c>
      <c r="F83" s="74"/>
      <c r="G83" s="63">
        <f t="shared" si="13"/>
        <v>39000</v>
      </c>
    </row>
    <row r="84" spans="1:7" ht="11.25" x14ac:dyDescent="0.25">
      <c r="A84" s="7" t="s">
        <v>147</v>
      </c>
      <c r="B84" s="15" t="s">
        <v>147</v>
      </c>
      <c r="C84" s="8" t="s">
        <v>187</v>
      </c>
      <c r="D84" s="11" t="s">
        <v>188</v>
      </c>
      <c r="E84" s="74">
        <v>4000</v>
      </c>
      <c r="F84" s="74"/>
      <c r="G84" s="63">
        <f t="shared" si="13"/>
        <v>4000</v>
      </c>
    </row>
    <row r="85" spans="1:7" ht="11.25" x14ac:dyDescent="0.25">
      <c r="A85" s="7" t="s">
        <v>147</v>
      </c>
      <c r="B85" s="15" t="s">
        <v>147</v>
      </c>
      <c r="C85" s="8" t="s">
        <v>87</v>
      </c>
      <c r="D85" s="11" t="s">
        <v>27</v>
      </c>
      <c r="E85" s="74">
        <v>421500</v>
      </c>
      <c r="F85" s="74"/>
      <c r="G85" s="63">
        <f t="shared" si="13"/>
        <v>421500</v>
      </c>
    </row>
    <row r="86" spans="1:7" ht="22.5" x14ac:dyDescent="0.25">
      <c r="A86" s="7" t="s">
        <v>147</v>
      </c>
      <c r="B86" s="15" t="s">
        <v>147</v>
      </c>
      <c r="C86" s="8" t="s">
        <v>104</v>
      </c>
      <c r="D86" s="11" t="s">
        <v>178</v>
      </c>
      <c r="E86" s="74">
        <v>36500</v>
      </c>
      <c r="F86" s="74"/>
      <c r="G86" s="63">
        <f t="shared" si="13"/>
        <v>36500</v>
      </c>
    </row>
    <row r="87" spans="1:7" ht="11.25" x14ac:dyDescent="0.25">
      <c r="A87" s="7" t="s">
        <v>147</v>
      </c>
      <c r="B87" s="15" t="s">
        <v>147</v>
      </c>
      <c r="C87" s="8" t="s">
        <v>189</v>
      </c>
      <c r="D87" s="11" t="s">
        <v>190</v>
      </c>
      <c r="E87" s="74">
        <v>1000</v>
      </c>
      <c r="F87" s="74"/>
      <c r="G87" s="63">
        <f t="shared" si="13"/>
        <v>1000</v>
      </c>
    </row>
    <row r="88" spans="1:7" ht="22.5" x14ac:dyDescent="0.25">
      <c r="A88" s="7" t="s">
        <v>147</v>
      </c>
      <c r="B88" s="15" t="s">
        <v>147</v>
      </c>
      <c r="C88" s="8" t="s">
        <v>191</v>
      </c>
      <c r="D88" s="11" t="s">
        <v>192</v>
      </c>
      <c r="E88" s="74">
        <v>60000</v>
      </c>
      <c r="F88" s="74">
        <v>-10000</v>
      </c>
      <c r="G88" s="63">
        <f t="shared" si="13"/>
        <v>50000</v>
      </c>
    </row>
    <row r="89" spans="1:7" ht="11.25" x14ac:dyDescent="0.25">
      <c r="A89" s="7" t="s">
        <v>147</v>
      </c>
      <c r="B89" s="15" t="s">
        <v>147</v>
      </c>
      <c r="C89" s="8" t="s">
        <v>193</v>
      </c>
      <c r="D89" s="11" t="s">
        <v>28</v>
      </c>
      <c r="E89" s="74">
        <v>38000</v>
      </c>
      <c r="F89" s="74"/>
      <c r="G89" s="63">
        <f t="shared" si="13"/>
        <v>38000</v>
      </c>
    </row>
    <row r="90" spans="1:7" ht="11.25" x14ac:dyDescent="0.25">
      <c r="A90" s="7" t="s">
        <v>147</v>
      </c>
      <c r="B90" s="15" t="s">
        <v>147</v>
      </c>
      <c r="C90" s="8" t="s">
        <v>179</v>
      </c>
      <c r="D90" s="11" t="s">
        <v>180</v>
      </c>
      <c r="E90" s="74">
        <v>4000</v>
      </c>
      <c r="F90" s="74"/>
      <c r="G90" s="63">
        <f t="shared" si="13"/>
        <v>4000</v>
      </c>
    </row>
    <row r="91" spans="1:7" ht="11.25" x14ac:dyDescent="0.25">
      <c r="A91" s="7" t="s">
        <v>147</v>
      </c>
      <c r="B91" s="15" t="s">
        <v>147</v>
      </c>
      <c r="C91" s="8" t="s">
        <v>105</v>
      </c>
      <c r="D91" s="11" t="s">
        <v>76</v>
      </c>
      <c r="E91" s="74">
        <v>30000</v>
      </c>
      <c r="F91" s="74"/>
      <c r="G91" s="63">
        <f t="shared" si="13"/>
        <v>30000</v>
      </c>
    </row>
    <row r="92" spans="1:7" ht="22.5" x14ac:dyDescent="0.25">
      <c r="A92" s="7" t="s">
        <v>147</v>
      </c>
      <c r="B92" s="15" t="s">
        <v>147</v>
      </c>
      <c r="C92" s="8" t="s">
        <v>194</v>
      </c>
      <c r="D92" s="11" t="s">
        <v>37</v>
      </c>
      <c r="E92" s="74">
        <v>79451</v>
      </c>
      <c r="F92" s="74"/>
      <c r="G92" s="63">
        <f t="shared" si="13"/>
        <v>79451</v>
      </c>
    </row>
    <row r="93" spans="1:7" ht="33.75" x14ac:dyDescent="0.25">
      <c r="A93" s="7"/>
      <c r="B93" s="15"/>
      <c r="C93" s="8">
        <v>4600</v>
      </c>
      <c r="D93" s="11" t="s">
        <v>337</v>
      </c>
      <c r="E93" s="74">
        <v>167.87</v>
      </c>
      <c r="F93" s="74">
        <v>0</v>
      </c>
      <c r="G93" s="63">
        <f t="shared" si="13"/>
        <v>167.87</v>
      </c>
    </row>
    <row r="94" spans="1:7" ht="22.5" x14ac:dyDescent="0.25">
      <c r="A94" s="7" t="s">
        <v>147</v>
      </c>
      <c r="B94" s="15" t="s">
        <v>147</v>
      </c>
      <c r="C94" s="8" t="s">
        <v>165</v>
      </c>
      <c r="D94" s="11" t="s">
        <v>166</v>
      </c>
      <c r="E94" s="74">
        <v>30000</v>
      </c>
      <c r="F94" s="74"/>
      <c r="G94" s="63">
        <f t="shared" si="13"/>
        <v>30000</v>
      </c>
    </row>
    <row r="95" spans="1:7" ht="22.5" x14ac:dyDescent="0.25">
      <c r="A95" s="7" t="s">
        <v>147</v>
      </c>
      <c r="B95" s="15" t="s">
        <v>147</v>
      </c>
      <c r="C95" s="8" t="s">
        <v>195</v>
      </c>
      <c r="D95" s="11" t="s">
        <v>38</v>
      </c>
      <c r="E95" s="74">
        <v>30000</v>
      </c>
      <c r="F95" s="74"/>
      <c r="G95" s="63">
        <f t="shared" si="13"/>
        <v>30000</v>
      </c>
    </row>
    <row r="96" spans="1:7" ht="22.5" x14ac:dyDescent="0.25">
      <c r="A96" s="7" t="s">
        <v>147</v>
      </c>
      <c r="B96" s="15" t="s">
        <v>147</v>
      </c>
      <c r="C96" s="31">
        <v>6050</v>
      </c>
      <c r="D96" s="11" t="s">
        <v>82</v>
      </c>
      <c r="E96" s="74">
        <v>381000</v>
      </c>
      <c r="F96" s="74">
        <v>0</v>
      </c>
      <c r="G96" s="63">
        <f t="shared" si="13"/>
        <v>381000</v>
      </c>
    </row>
    <row r="97" spans="1:7" ht="22.5" x14ac:dyDescent="0.25">
      <c r="A97" s="5"/>
      <c r="B97" s="15"/>
      <c r="C97" s="28">
        <v>6060</v>
      </c>
      <c r="D97" s="11" t="s">
        <v>167</v>
      </c>
      <c r="E97" s="74">
        <v>19000</v>
      </c>
      <c r="F97" s="74">
        <v>0</v>
      </c>
      <c r="G97" s="63">
        <f t="shared" si="13"/>
        <v>19000</v>
      </c>
    </row>
    <row r="98" spans="1:7" ht="11.25" customHeight="1" x14ac:dyDescent="0.25">
      <c r="A98" s="5" t="s">
        <v>147</v>
      </c>
      <c r="B98" s="14" t="s">
        <v>260</v>
      </c>
      <c r="C98" s="32" t="s">
        <v>147</v>
      </c>
      <c r="D98" s="10" t="s">
        <v>196</v>
      </c>
      <c r="E98" s="76">
        <f>E101+E102+E99+E100</f>
        <v>151100</v>
      </c>
      <c r="F98" s="76">
        <f t="shared" ref="F98:G98" si="14">F101+F102+F99+F100</f>
        <v>15000</v>
      </c>
      <c r="G98" s="76">
        <f t="shared" si="14"/>
        <v>166100</v>
      </c>
    </row>
    <row r="99" spans="1:7" ht="11.25" x14ac:dyDescent="0.25">
      <c r="A99" s="7" t="s">
        <v>147</v>
      </c>
      <c r="B99" s="15" t="s">
        <v>147</v>
      </c>
      <c r="C99" s="8" t="s">
        <v>96</v>
      </c>
      <c r="D99" s="11" t="s">
        <v>35</v>
      </c>
      <c r="E99" s="74">
        <v>0</v>
      </c>
      <c r="F99" s="74">
        <v>12500</v>
      </c>
      <c r="G99" s="66">
        <f>E99+F99</f>
        <v>12500</v>
      </c>
    </row>
    <row r="100" spans="1:7" ht="11.25" x14ac:dyDescent="0.25">
      <c r="A100" s="7"/>
      <c r="B100" s="15"/>
      <c r="C100" s="8">
        <v>4110</v>
      </c>
      <c r="D100" s="11" t="s">
        <v>24</v>
      </c>
      <c r="E100" s="74">
        <v>0</v>
      </c>
      <c r="F100" s="74">
        <v>2500</v>
      </c>
      <c r="G100" s="66">
        <f>E100+F100</f>
        <v>2500</v>
      </c>
    </row>
    <row r="101" spans="1:7" ht="11.25" x14ac:dyDescent="0.25">
      <c r="A101" s="7" t="s">
        <v>147</v>
      </c>
      <c r="B101" s="15" t="s">
        <v>147</v>
      </c>
      <c r="C101" s="8" t="s">
        <v>89</v>
      </c>
      <c r="D101" s="11" t="s">
        <v>26</v>
      </c>
      <c r="E101" s="74">
        <v>67600</v>
      </c>
      <c r="F101" s="74"/>
      <c r="G101" s="63">
        <f>E101+F101</f>
        <v>67600</v>
      </c>
    </row>
    <row r="102" spans="1:7" ht="11.25" x14ac:dyDescent="0.25">
      <c r="A102" s="7" t="s">
        <v>147</v>
      </c>
      <c r="B102" s="15" t="s">
        <v>147</v>
      </c>
      <c r="C102" s="8" t="s">
        <v>87</v>
      </c>
      <c r="D102" s="11" t="s">
        <v>27</v>
      </c>
      <c r="E102" s="74">
        <v>83500</v>
      </c>
      <c r="F102" s="74"/>
      <c r="G102" s="63">
        <f>E102+F102</f>
        <v>83500</v>
      </c>
    </row>
    <row r="103" spans="1:7" ht="22.5" customHeight="1" x14ac:dyDescent="0.25">
      <c r="A103" s="5" t="s">
        <v>147</v>
      </c>
      <c r="B103" s="14" t="s">
        <v>261</v>
      </c>
      <c r="C103" s="6" t="s">
        <v>147</v>
      </c>
      <c r="D103" s="10" t="s">
        <v>197</v>
      </c>
      <c r="E103" s="76">
        <f>E104+E105+E106+E107+E108+E109+E110+E111+E112+E113+E114+E115+E116+E117+E118+E119+E120</f>
        <v>1151778</v>
      </c>
      <c r="F103" s="76">
        <f>F104+F105+F106+F107+F108+F109+F110+F111+F112+F113+F114+F115+F116+F117+F118+F119+F120</f>
        <v>0</v>
      </c>
      <c r="G103" s="67">
        <f>G104+G105+G106+G107+G108+G109+G110+G111+G112+G113+G114+G115+G116+G117+G118+G119+G120</f>
        <v>1151778</v>
      </c>
    </row>
    <row r="104" spans="1:7" ht="22.5" x14ac:dyDescent="0.25">
      <c r="A104" s="7" t="s">
        <v>147</v>
      </c>
      <c r="B104" s="15" t="s">
        <v>147</v>
      </c>
      <c r="C104" s="8" t="s">
        <v>181</v>
      </c>
      <c r="D104" s="11" t="s">
        <v>182</v>
      </c>
      <c r="E104" s="74">
        <v>1900</v>
      </c>
      <c r="F104" s="74"/>
      <c r="G104" s="63">
        <f>E104+F104</f>
        <v>1900</v>
      </c>
    </row>
    <row r="105" spans="1:7" ht="11.25" x14ac:dyDescent="0.25">
      <c r="A105" s="7" t="s">
        <v>147</v>
      </c>
      <c r="B105" s="15" t="s">
        <v>147</v>
      </c>
      <c r="C105" s="8" t="s">
        <v>172</v>
      </c>
      <c r="D105" s="11" t="s">
        <v>23</v>
      </c>
      <c r="E105" s="74">
        <v>781900</v>
      </c>
      <c r="F105" s="74"/>
      <c r="G105" s="63">
        <f t="shared" ref="G105:G120" si="15">E105+F105</f>
        <v>781900</v>
      </c>
    </row>
    <row r="106" spans="1:7" ht="11.25" x14ac:dyDescent="0.25">
      <c r="A106" s="7" t="s">
        <v>147</v>
      </c>
      <c r="B106" s="15" t="s">
        <v>147</v>
      </c>
      <c r="C106" s="8" t="s">
        <v>183</v>
      </c>
      <c r="D106" s="11" t="s">
        <v>184</v>
      </c>
      <c r="E106" s="74">
        <v>50280</v>
      </c>
      <c r="F106" s="74"/>
      <c r="G106" s="63">
        <f t="shared" si="15"/>
        <v>50280</v>
      </c>
    </row>
    <row r="107" spans="1:7" ht="11.25" x14ac:dyDescent="0.25">
      <c r="A107" s="7" t="s">
        <v>147</v>
      </c>
      <c r="B107" s="15" t="s">
        <v>147</v>
      </c>
      <c r="C107" s="8" t="s">
        <v>101</v>
      </c>
      <c r="D107" s="11" t="s">
        <v>24</v>
      </c>
      <c r="E107" s="74">
        <v>131000</v>
      </c>
      <c r="F107" s="74"/>
      <c r="G107" s="63">
        <f t="shared" si="15"/>
        <v>131000</v>
      </c>
    </row>
    <row r="108" spans="1:7" ht="21.75" customHeight="1" x14ac:dyDescent="0.25">
      <c r="A108" s="7" t="s">
        <v>147</v>
      </c>
      <c r="B108" s="15" t="s">
        <v>147</v>
      </c>
      <c r="C108" s="8" t="s">
        <v>102</v>
      </c>
      <c r="D108" s="11" t="s">
        <v>297</v>
      </c>
      <c r="E108" s="74">
        <v>20190</v>
      </c>
      <c r="F108" s="74"/>
      <c r="G108" s="63">
        <f t="shared" si="15"/>
        <v>20190</v>
      </c>
    </row>
    <row r="109" spans="1:7" ht="11.25" x14ac:dyDescent="0.25">
      <c r="A109" s="7" t="s">
        <v>147</v>
      </c>
      <c r="B109" s="15" t="s">
        <v>147</v>
      </c>
      <c r="C109" s="8" t="s">
        <v>96</v>
      </c>
      <c r="D109" s="11" t="s">
        <v>35</v>
      </c>
      <c r="E109" s="74">
        <v>4000</v>
      </c>
      <c r="F109" s="74"/>
      <c r="G109" s="63">
        <f t="shared" si="15"/>
        <v>4000</v>
      </c>
    </row>
    <row r="110" spans="1:7" ht="11.25" x14ac:dyDescent="0.25">
      <c r="A110" s="7" t="s">
        <v>147</v>
      </c>
      <c r="B110" s="15" t="s">
        <v>147</v>
      </c>
      <c r="C110" s="8" t="s">
        <v>89</v>
      </c>
      <c r="D110" s="11" t="s">
        <v>26</v>
      </c>
      <c r="E110" s="74">
        <v>40000</v>
      </c>
      <c r="F110" s="74"/>
      <c r="G110" s="63">
        <f t="shared" si="15"/>
        <v>40000</v>
      </c>
    </row>
    <row r="111" spans="1:7" ht="11.25" x14ac:dyDescent="0.25">
      <c r="A111" s="7" t="s">
        <v>147</v>
      </c>
      <c r="B111" s="15" t="s">
        <v>147</v>
      </c>
      <c r="C111" s="8" t="s">
        <v>103</v>
      </c>
      <c r="D111" s="11" t="s">
        <v>36</v>
      </c>
      <c r="E111" s="74">
        <v>5000</v>
      </c>
      <c r="F111" s="74"/>
      <c r="G111" s="63">
        <f t="shared" si="15"/>
        <v>5000</v>
      </c>
    </row>
    <row r="112" spans="1:7" ht="11.25" x14ac:dyDescent="0.25">
      <c r="A112" s="7" t="s">
        <v>147</v>
      </c>
      <c r="B112" s="15" t="s">
        <v>147</v>
      </c>
      <c r="C112" s="8" t="s">
        <v>154</v>
      </c>
      <c r="D112" s="11" t="s">
        <v>40</v>
      </c>
      <c r="E112" s="74">
        <v>4000</v>
      </c>
      <c r="F112" s="74"/>
      <c r="G112" s="63">
        <f t="shared" si="15"/>
        <v>4000</v>
      </c>
    </row>
    <row r="113" spans="1:7" ht="11.25" x14ac:dyDescent="0.25">
      <c r="A113" s="7" t="s">
        <v>147</v>
      </c>
      <c r="B113" s="15" t="s">
        <v>147</v>
      </c>
      <c r="C113" s="8" t="s">
        <v>187</v>
      </c>
      <c r="D113" s="11" t="s">
        <v>188</v>
      </c>
      <c r="E113" s="74">
        <v>2000</v>
      </c>
      <c r="F113" s="74"/>
      <c r="G113" s="63">
        <f t="shared" si="15"/>
        <v>2000</v>
      </c>
    </row>
    <row r="114" spans="1:7" ht="11.25" x14ac:dyDescent="0.25">
      <c r="A114" s="7" t="s">
        <v>147</v>
      </c>
      <c r="B114" s="15" t="s">
        <v>147</v>
      </c>
      <c r="C114" s="8" t="s">
        <v>87</v>
      </c>
      <c r="D114" s="11" t="s">
        <v>27</v>
      </c>
      <c r="E114" s="74">
        <v>43047</v>
      </c>
      <c r="F114" s="74"/>
      <c r="G114" s="63">
        <f t="shared" si="15"/>
        <v>43047</v>
      </c>
    </row>
    <row r="115" spans="1:7" ht="22.5" x14ac:dyDescent="0.25">
      <c r="A115" s="7" t="s">
        <v>147</v>
      </c>
      <c r="B115" s="15" t="s">
        <v>147</v>
      </c>
      <c r="C115" s="8" t="s">
        <v>104</v>
      </c>
      <c r="D115" s="11" t="s">
        <v>178</v>
      </c>
      <c r="E115" s="74">
        <v>3500</v>
      </c>
      <c r="F115" s="74"/>
      <c r="G115" s="63">
        <f t="shared" si="15"/>
        <v>3500</v>
      </c>
    </row>
    <row r="116" spans="1:7" ht="22.5" x14ac:dyDescent="0.25">
      <c r="A116" s="7" t="s">
        <v>147</v>
      </c>
      <c r="B116" s="15" t="s">
        <v>147</v>
      </c>
      <c r="C116" s="8" t="s">
        <v>191</v>
      </c>
      <c r="D116" s="11" t="s">
        <v>192</v>
      </c>
      <c r="E116" s="74">
        <v>36000</v>
      </c>
      <c r="F116" s="74"/>
      <c r="G116" s="63">
        <f t="shared" si="15"/>
        <v>36000</v>
      </c>
    </row>
    <row r="117" spans="1:7" ht="11.25" x14ac:dyDescent="0.25">
      <c r="A117" s="7" t="s">
        <v>147</v>
      </c>
      <c r="B117" s="15" t="s">
        <v>147</v>
      </c>
      <c r="C117" s="8" t="s">
        <v>193</v>
      </c>
      <c r="D117" s="11" t="s">
        <v>28</v>
      </c>
      <c r="E117" s="74">
        <v>5000</v>
      </c>
      <c r="F117" s="74"/>
      <c r="G117" s="63">
        <f t="shared" si="15"/>
        <v>5000</v>
      </c>
    </row>
    <row r="118" spans="1:7" ht="11.25" x14ac:dyDescent="0.25">
      <c r="A118" s="7" t="s">
        <v>147</v>
      </c>
      <c r="B118" s="15" t="s">
        <v>147</v>
      </c>
      <c r="C118" s="8" t="s">
        <v>105</v>
      </c>
      <c r="D118" s="11" t="s">
        <v>76</v>
      </c>
      <c r="E118" s="74">
        <v>500</v>
      </c>
      <c r="F118" s="74"/>
      <c r="G118" s="63">
        <f t="shared" si="15"/>
        <v>500</v>
      </c>
    </row>
    <row r="119" spans="1:7" ht="22.5" x14ac:dyDescent="0.25">
      <c r="A119" s="7" t="s">
        <v>147</v>
      </c>
      <c r="B119" s="15" t="s">
        <v>147</v>
      </c>
      <c r="C119" s="8" t="s">
        <v>194</v>
      </c>
      <c r="D119" s="11" t="s">
        <v>37</v>
      </c>
      <c r="E119" s="74">
        <v>18461</v>
      </c>
      <c r="F119" s="74"/>
      <c r="G119" s="63">
        <f t="shared" si="15"/>
        <v>18461</v>
      </c>
    </row>
    <row r="120" spans="1:7" ht="22.5" x14ac:dyDescent="0.25">
      <c r="A120" s="7" t="s">
        <v>147</v>
      </c>
      <c r="B120" s="15" t="s">
        <v>147</v>
      </c>
      <c r="C120" s="8" t="s">
        <v>195</v>
      </c>
      <c r="D120" s="11" t="s">
        <v>38</v>
      </c>
      <c r="E120" s="74">
        <v>5000</v>
      </c>
      <c r="F120" s="74"/>
      <c r="G120" s="63">
        <f t="shared" si="15"/>
        <v>5000</v>
      </c>
    </row>
    <row r="121" spans="1:7" ht="11.25" customHeight="1" x14ac:dyDescent="0.25">
      <c r="A121" s="5" t="s">
        <v>147</v>
      </c>
      <c r="B121" s="14" t="s">
        <v>262</v>
      </c>
      <c r="C121" s="6" t="s">
        <v>147</v>
      </c>
      <c r="D121" s="10" t="s">
        <v>70</v>
      </c>
      <c r="E121" s="76">
        <f>E122+E123+E124</f>
        <v>233968</v>
      </c>
      <c r="F121" s="76">
        <f>F122+F123+F124</f>
        <v>0</v>
      </c>
      <c r="G121" s="67">
        <f>G122+G123+G124</f>
        <v>233968</v>
      </c>
    </row>
    <row r="122" spans="1:7" ht="11.25" x14ac:dyDescent="0.25">
      <c r="A122" s="7" t="s">
        <v>147</v>
      </c>
      <c r="B122" s="15" t="s">
        <v>147</v>
      </c>
      <c r="C122" s="8" t="s">
        <v>174</v>
      </c>
      <c r="D122" s="11" t="s">
        <v>175</v>
      </c>
      <c r="E122" s="74">
        <v>129948</v>
      </c>
      <c r="F122" s="74"/>
      <c r="G122" s="63">
        <f>E122+F122</f>
        <v>129948</v>
      </c>
    </row>
    <row r="123" spans="1:7" ht="11.25" x14ac:dyDescent="0.25">
      <c r="A123" s="7" t="s">
        <v>147</v>
      </c>
      <c r="B123" s="15" t="s">
        <v>147</v>
      </c>
      <c r="C123" s="8" t="s">
        <v>198</v>
      </c>
      <c r="D123" s="11" t="s">
        <v>199</v>
      </c>
      <c r="E123" s="74">
        <v>3000</v>
      </c>
      <c r="F123" s="74"/>
      <c r="G123" s="63">
        <f t="shared" ref="G123:G124" si="16">E123+F123</f>
        <v>3000</v>
      </c>
    </row>
    <row r="124" spans="1:7" ht="11.25" x14ac:dyDescent="0.25">
      <c r="A124" s="7" t="s">
        <v>147</v>
      </c>
      <c r="B124" s="15" t="s">
        <v>147</v>
      </c>
      <c r="C124" s="8" t="s">
        <v>105</v>
      </c>
      <c r="D124" s="11" t="s">
        <v>76</v>
      </c>
      <c r="E124" s="74">
        <v>101020</v>
      </c>
      <c r="F124" s="74"/>
      <c r="G124" s="63">
        <f t="shared" si="16"/>
        <v>101020</v>
      </c>
    </row>
    <row r="125" spans="1:7" ht="33.75" x14ac:dyDescent="0.25">
      <c r="A125" s="3" t="s">
        <v>117</v>
      </c>
      <c r="B125" s="13" t="s">
        <v>147</v>
      </c>
      <c r="C125" s="4" t="s">
        <v>147</v>
      </c>
      <c r="D125" s="9" t="s">
        <v>118</v>
      </c>
      <c r="E125" s="75">
        <f>E126</f>
        <v>3507</v>
      </c>
      <c r="F125" s="75">
        <f>F126</f>
        <v>0</v>
      </c>
      <c r="G125" s="61">
        <f>G126</f>
        <v>3507</v>
      </c>
    </row>
    <row r="126" spans="1:7" ht="22.5" customHeight="1" x14ac:dyDescent="0.25">
      <c r="A126" s="5" t="s">
        <v>147</v>
      </c>
      <c r="B126" s="14" t="s">
        <v>119</v>
      </c>
      <c r="C126" s="6" t="s">
        <v>147</v>
      </c>
      <c r="D126" s="10" t="s">
        <v>120</v>
      </c>
      <c r="E126" s="76">
        <f>E127+E128+E129</f>
        <v>3507</v>
      </c>
      <c r="F126" s="76">
        <f>F127+F128+F129</f>
        <v>0</v>
      </c>
      <c r="G126" s="67">
        <f>G127+G128+G129</f>
        <v>3507</v>
      </c>
    </row>
    <row r="127" spans="1:7" ht="11.25" x14ac:dyDescent="0.25">
      <c r="A127" s="7" t="s">
        <v>147</v>
      </c>
      <c r="B127" s="15" t="s">
        <v>147</v>
      </c>
      <c r="C127" s="8" t="s">
        <v>172</v>
      </c>
      <c r="D127" s="11" t="s">
        <v>23</v>
      </c>
      <c r="E127" s="74">
        <v>2933.5</v>
      </c>
      <c r="F127" s="74"/>
      <c r="G127" s="63">
        <f>E127+F127</f>
        <v>2933.5</v>
      </c>
    </row>
    <row r="128" spans="1:7" ht="11.25" x14ac:dyDescent="0.25">
      <c r="A128" s="7" t="s">
        <v>147</v>
      </c>
      <c r="B128" s="15" t="s">
        <v>147</v>
      </c>
      <c r="C128" s="8" t="s">
        <v>101</v>
      </c>
      <c r="D128" s="11" t="s">
        <v>24</v>
      </c>
      <c r="E128" s="74">
        <v>501.63</v>
      </c>
      <c r="F128" s="74"/>
      <c r="G128" s="63">
        <f t="shared" ref="G128:G129" si="17">E128+F128</f>
        <v>501.63</v>
      </c>
    </row>
    <row r="129" spans="1:7" ht="33.75" x14ac:dyDescent="0.25">
      <c r="A129" s="7" t="s">
        <v>147</v>
      </c>
      <c r="B129" s="15" t="s">
        <v>147</v>
      </c>
      <c r="C129" s="8" t="s">
        <v>102</v>
      </c>
      <c r="D129" s="11" t="s">
        <v>297</v>
      </c>
      <c r="E129" s="74">
        <v>71.87</v>
      </c>
      <c r="F129" s="74"/>
      <c r="G129" s="63">
        <f t="shared" si="17"/>
        <v>71.87</v>
      </c>
    </row>
    <row r="130" spans="1:7" ht="22.5" x14ac:dyDescent="0.25">
      <c r="A130" s="3" t="s">
        <v>10</v>
      </c>
      <c r="B130" s="43" t="s">
        <v>147</v>
      </c>
      <c r="C130" s="4" t="s">
        <v>147</v>
      </c>
      <c r="D130" s="9" t="s">
        <v>67</v>
      </c>
      <c r="E130" s="75">
        <f>E131+E133+E148+E154+E156</f>
        <v>633534</v>
      </c>
      <c r="F130" s="75">
        <f>F131+F133+F148+F154+F156</f>
        <v>0</v>
      </c>
      <c r="G130" s="61">
        <f>G131+G133+G148+G154+G156</f>
        <v>633534</v>
      </c>
    </row>
    <row r="131" spans="1:7" ht="22.5" x14ac:dyDescent="0.25">
      <c r="A131" s="40"/>
      <c r="B131" s="42">
        <v>75411</v>
      </c>
      <c r="C131" s="41"/>
      <c r="D131" s="45" t="s">
        <v>295</v>
      </c>
      <c r="E131" s="89">
        <f>E132</f>
        <v>15000</v>
      </c>
      <c r="F131" s="89">
        <f>F132</f>
        <v>0</v>
      </c>
      <c r="G131" s="61">
        <f>G132</f>
        <v>15000</v>
      </c>
    </row>
    <row r="132" spans="1:7" ht="22.5" x14ac:dyDescent="0.25">
      <c r="A132" s="40"/>
      <c r="B132" s="44"/>
      <c r="C132" s="23">
        <v>2300</v>
      </c>
      <c r="D132" s="72" t="s">
        <v>293</v>
      </c>
      <c r="E132" s="91">
        <v>15000</v>
      </c>
      <c r="F132" s="84"/>
      <c r="G132" s="63">
        <f>E132+F132</f>
        <v>15000</v>
      </c>
    </row>
    <row r="133" spans="1:7" ht="11.25" customHeight="1" x14ac:dyDescent="0.25">
      <c r="A133" s="5" t="s">
        <v>147</v>
      </c>
      <c r="B133" s="14" t="s">
        <v>11</v>
      </c>
      <c r="C133" s="32" t="s">
        <v>147</v>
      </c>
      <c r="D133" s="10" t="s">
        <v>68</v>
      </c>
      <c r="E133" s="90">
        <f>E134+E135+E136+E137+E138+E139+E140+E141+E142+E143+E144+E145+E146</f>
        <v>513134</v>
      </c>
      <c r="F133" s="90">
        <f>F134+F135+F136+F137+F138+F139+F140+F141+F142+F143+F144+F145+F146</f>
        <v>0</v>
      </c>
      <c r="G133" s="67">
        <f>G134+G135+G136+G137+G138+G139+G140+G141+G142+G143+G144+G145+G146</f>
        <v>513134</v>
      </c>
    </row>
    <row r="134" spans="1:7" ht="33.75" x14ac:dyDescent="0.25">
      <c r="A134" s="7" t="s">
        <v>147</v>
      </c>
      <c r="B134" s="15" t="s">
        <v>147</v>
      </c>
      <c r="C134" s="8" t="s">
        <v>200</v>
      </c>
      <c r="D134" s="11" t="s">
        <v>66</v>
      </c>
      <c r="E134" s="74">
        <v>40000</v>
      </c>
      <c r="F134" s="74"/>
      <c r="G134" s="63">
        <f>E134+F134</f>
        <v>40000</v>
      </c>
    </row>
    <row r="135" spans="1:7" ht="11.25" x14ac:dyDescent="0.25">
      <c r="A135" s="7" t="s">
        <v>147</v>
      </c>
      <c r="B135" s="15" t="s">
        <v>147</v>
      </c>
      <c r="C135" s="8" t="s">
        <v>174</v>
      </c>
      <c r="D135" s="11" t="s">
        <v>175</v>
      </c>
      <c r="E135" s="74">
        <v>60000</v>
      </c>
      <c r="F135" s="74"/>
      <c r="G135" s="63">
        <f t="shared" ref="G135:G146" si="18">E135+F135</f>
        <v>60000</v>
      </c>
    </row>
    <row r="136" spans="1:7" ht="11.25" x14ac:dyDescent="0.25">
      <c r="A136" s="7" t="s">
        <v>147</v>
      </c>
      <c r="B136" s="15" t="s">
        <v>147</v>
      </c>
      <c r="C136" s="8" t="s">
        <v>101</v>
      </c>
      <c r="D136" s="11" t="s">
        <v>24</v>
      </c>
      <c r="E136" s="74">
        <v>9069.84</v>
      </c>
      <c r="F136" s="74"/>
      <c r="G136" s="63">
        <f t="shared" si="18"/>
        <v>9069.84</v>
      </c>
    </row>
    <row r="137" spans="1:7" ht="33.75" x14ac:dyDescent="0.25">
      <c r="A137" s="7" t="s">
        <v>147</v>
      </c>
      <c r="B137" s="15" t="s">
        <v>147</v>
      </c>
      <c r="C137" s="8" t="s">
        <v>102</v>
      </c>
      <c r="D137" s="11" t="s">
        <v>297</v>
      </c>
      <c r="E137" s="74">
        <v>1099.58</v>
      </c>
      <c r="F137" s="74"/>
      <c r="G137" s="63">
        <f t="shared" si="18"/>
        <v>1099.58</v>
      </c>
    </row>
    <row r="138" spans="1:7" ht="11.25" x14ac:dyDescent="0.25">
      <c r="A138" s="7" t="s">
        <v>147</v>
      </c>
      <c r="B138" s="15" t="s">
        <v>147</v>
      </c>
      <c r="C138" s="8" t="s">
        <v>96</v>
      </c>
      <c r="D138" s="11" t="s">
        <v>35</v>
      </c>
      <c r="E138" s="74">
        <v>53040</v>
      </c>
      <c r="F138" s="74"/>
      <c r="G138" s="63">
        <f t="shared" si="18"/>
        <v>53040</v>
      </c>
    </row>
    <row r="139" spans="1:7" ht="11.25" x14ac:dyDescent="0.25">
      <c r="A139" s="7" t="s">
        <v>147</v>
      </c>
      <c r="B139" s="15" t="s">
        <v>147</v>
      </c>
      <c r="C139" s="8" t="s">
        <v>176</v>
      </c>
      <c r="D139" s="11" t="s">
        <v>177</v>
      </c>
      <c r="E139" s="74">
        <v>1200</v>
      </c>
      <c r="F139" s="74"/>
      <c r="G139" s="63">
        <f t="shared" si="18"/>
        <v>1200</v>
      </c>
    </row>
    <row r="140" spans="1:7" ht="11.25" x14ac:dyDescent="0.25">
      <c r="A140" s="7" t="s">
        <v>147</v>
      </c>
      <c r="B140" s="15" t="s">
        <v>147</v>
      </c>
      <c r="C140" s="8" t="s">
        <v>89</v>
      </c>
      <c r="D140" s="11" t="s">
        <v>26</v>
      </c>
      <c r="E140" s="74">
        <v>165724.57999999999</v>
      </c>
      <c r="F140" s="74"/>
      <c r="G140" s="63">
        <f t="shared" si="18"/>
        <v>165724.57999999999</v>
      </c>
    </row>
    <row r="141" spans="1:7" ht="11.25" x14ac:dyDescent="0.25">
      <c r="A141" s="7" t="s">
        <v>147</v>
      </c>
      <c r="B141" s="15" t="s">
        <v>147</v>
      </c>
      <c r="C141" s="8" t="s">
        <v>103</v>
      </c>
      <c r="D141" s="11" t="s">
        <v>36</v>
      </c>
      <c r="E141" s="74">
        <v>52000</v>
      </c>
      <c r="F141" s="74"/>
      <c r="G141" s="63">
        <f t="shared" si="18"/>
        <v>52000</v>
      </c>
    </row>
    <row r="142" spans="1:7" ht="11.25" x14ac:dyDescent="0.25">
      <c r="A142" s="7" t="s">
        <v>147</v>
      </c>
      <c r="B142" s="15" t="s">
        <v>147</v>
      </c>
      <c r="C142" s="8" t="s">
        <v>154</v>
      </c>
      <c r="D142" s="11" t="s">
        <v>40</v>
      </c>
      <c r="E142" s="74">
        <v>21000</v>
      </c>
      <c r="F142" s="74"/>
      <c r="G142" s="63">
        <f t="shared" si="18"/>
        <v>21000</v>
      </c>
    </row>
    <row r="143" spans="1:7" ht="11.25" x14ac:dyDescent="0.25">
      <c r="A143" s="7" t="s">
        <v>147</v>
      </c>
      <c r="B143" s="15" t="s">
        <v>147</v>
      </c>
      <c r="C143" s="8" t="s">
        <v>187</v>
      </c>
      <c r="D143" s="11" t="s">
        <v>188</v>
      </c>
      <c r="E143" s="74">
        <v>15000</v>
      </c>
      <c r="F143" s="74"/>
      <c r="G143" s="63">
        <f t="shared" si="18"/>
        <v>15000</v>
      </c>
    </row>
    <row r="144" spans="1:7" ht="11.25" x14ac:dyDescent="0.25">
      <c r="A144" s="7" t="s">
        <v>147</v>
      </c>
      <c r="B144" s="15" t="s">
        <v>147</v>
      </c>
      <c r="C144" s="8" t="s">
        <v>87</v>
      </c>
      <c r="D144" s="11" t="s">
        <v>27</v>
      </c>
      <c r="E144" s="74">
        <v>60000</v>
      </c>
      <c r="F144" s="74"/>
      <c r="G144" s="63">
        <f t="shared" si="18"/>
        <v>60000</v>
      </c>
    </row>
    <row r="145" spans="1:7" ht="22.5" x14ac:dyDescent="0.25">
      <c r="A145" s="7" t="s">
        <v>147</v>
      </c>
      <c r="B145" s="15" t="s">
        <v>147</v>
      </c>
      <c r="C145" s="8" t="s">
        <v>104</v>
      </c>
      <c r="D145" s="11" t="s">
        <v>178</v>
      </c>
      <c r="E145" s="74">
        <v>3000</v>
      </c>
      <c r="F145" s="74"/>
      <c r="G145" s="63">
        <f t="shared" si="18"/>
        <v>3000</v>
      </c>
    </row>
    <row r="146" spans="1:7" ht="11.25" x14ac:dyDescent="0.25">
      <c r="A146" s="7" t="s">
        <v>147</v>
      </c>
      <c r="B146" s="15" t="s">
        <v>147</v>
      </c>
      <c r="C146" s="8" t="s">
        <v>105</v>
      </c>
      <c r="D146" s="11" t="s">
        <v>76</v>
      </c>
      <c r="E146" s="74">
        <v>32000</v>
      </c>
      <c r="F146" s="74"/>
      <c r="G146" s="63">
        <f t="shared" si="18"/>
        <v>32000</v>
      </c>
    </row>
    <row r="147" spans="1:7" ht="22.5" hidden="1" x14ac:dyDescent="0.25">
      <c r="A147" s="7" t="s">
        <v>147</v>
      </c>
      <c r="B147" s="15" t="s">
        <v>147</v>
      </c>
      <c r="C147" s="8" t="s">
        <v>4</v>
      </c>
      <c r="D147" s="11" t="s">
        <v>82</v>
      </c>
      <c r="E147" s="74"/>
      <c r="F147" s="74"/>
      <c r="G147" s="66">
        <v>0</v>
      </c>
    </row>
    <row r="148" spans="1:7" ht="11.25" customHeight="1" x14ac:dyDescent="0.25">
      <c r="A148" s="5" t="s">
        <v>147</v>
      </c>
      <c r="B148" s="14" t="s">
        <v>263</v>
      </c>
      <c r="C148" s="6" t="s">
        <v>147</v>
      </c>
      <c r="D148" s="10" t="s">
        <v>201</v>
      </c>
      <c r="E148" s="76">
        <f>E149+E150+E151+E152</f>
        <v>13700</v>
      </c>
      <c r="F148" s="76">
        <f>F149+F150+F151+F152</f>
        <v>0</v>
      </c>
      <c r="G148" s="67">
        <f>G149+G150+G151+G152</f>
        <v>13700</v>
      </c>
    </row>
    <row r="149" spans="1:7" ht="11.25" x14ac:dyDescent="0.25">
      <c r="A149" s="7" t="s">
        <v>147</v>
      </c>
      <c r="B149" s="15" t="s">
        <v>147</v>
      </c>
      <c r="C149" s="8" t="s">
        <v>89</v>
      </c>
      <c r="D149" s="11" t="s">
        <v>26</v>
      </c>
      <c r="E149" s="74">
        <v>5000</v>
      </c>
      <c r="F149" s="74"/>
      <c r="G149" s="63">
        <f>E149+F149</f>
        <v>5000</v>
      </c>
    </row>
    <row r="150" spans="1:7" ht="11.25" x14ac:dyDescent="0.25">
      <c r="A150" s="7" t="s">
        <v>147</v>
      </c>
      <c r="B150" s="15" t="s">
        <v>147</v>
      </c>
      <c r="C150" s="8" t="s">
        <v>103</v>
      </c>
      <c r="D150" s="11" t="s">
        <v>36</v>
      </c>
      <c r="E150" s="74">
        <v>1700</v>
      </c>
      <c r="F150" s="74"/>
      <c r="G150" s="63">
        <f t="shared" ref="G150:G152" si="19">E150+F150</f>
        <v>1700</v>
      </c>
    </row>
    <row r="151" spans="1:7" ht="11.25" x14ac:dyDescent="0.25">
      <c r="A151" s="7" t="s">
        <v>147</v>
      </c>
      <c r="B151" s="15" t="s">
        <v>147</v>
      </c>
      <c r="C151" s="8" t="s">
        <v>87</v>
      </c>
      <c r="D151" s="11" t="s">
        <v>27</v>
      </c>
      <c r="E151" s="74">
        <v>6000</v>
      </c>
      <c r="F151" s="74"/>
      <c r="G151" s="63">
        <f t="shared" si="19"/>
        <v>6000</v>
      </c>
    </row>
    <row r="152" spans="1:7" ht="22.5" x14ac:dyDescent="0.25">
      <c r="A152" s="7" t="s">
        <v>147</v>
      </c>
      <c r="B152" s="15" t="s">
        <v>147</v>
      </c>
      <c r="C152" s="31" t="s">
        <v>104</v>
      </c>
      <c r="D152" s="11" t="s">
        <v>178</v>
      </c>
      <c r="E152" s="74">
        <v>1000</v>
      </c>
      <c r="F152" s="74"/>
      <c r="G152" s="63">
        <f t="shared" si="19"/>
        <v>1000</v>
      </c>
    </row>
    <row r="153" spans="1:7" ht="11.25" hidden="1" x14ac:dyDescent="0.25">
      <c r="A153" s="5"/>
      <c r="B153" s="15"/>
      <c r="C153" s="28">
        <v>6050</v>
      </c>
      <c r="D153" s="30"/>
      <c r="E153" s="85"/>
      <c r="F153" s="85"/>
      <c r="G153" s="63">
        <v>0</v>
      </c>
    </row>
    <row r="154" spans="1:7" ht="11.25" customHeight="1" x14ac:dyDescent="0.25">
      <c r="A154" s="5" t="s">
        <v>147</v>
      </c>
      <c r="B154" s="14" t="s">
        <v>264</v>
      </c>
      <c r="C154" s="32" t="s">
        <v>147</v>
      </c>
      <c r="D154" s="10" t="s">
        <v>69</v>
      </c>
      <c r="E154" s="76">
        <f>E155</f>
        <v>60000</v>
      </c>
      <c r="F154" s="76">
        <f>F155</f>
        <v>0</v>
      </c>
      <c r="G154" s="67">
        <v>60000</v>
      </c>
    </row>
    <row r="155" spans="1:7" ht="67.5" x14ac:dyDescent="0.25">
      <c r="A155" s="7" t="s">
        <v>147</v>
      </c>
      <c r="B155" s="15" t="s">
        <v>147</v>
      </c>
      <c r="C155" s="8" t="s">
        <v>136</v>
      </c>
      <c r="D155" s="11" t="s">
        <v>202</v>
      </c>
      <c r="E155" s="74">
        <v>60000</v>
      </c>
      <c r="F155" s="74"/>
      <c r="G155" s="63">
        <f>E155+F155</f>
        <v>60000</v>
      </c>
    </row>
    <row r="156" spans="1:7" ht="11.25" customHeight="1" x14ac:dyDescent="0.25">
      <c r="A156" s="5" t="s">
        <v>147</v>
      </c>
      <c r="B156" s="14" t="s">
        <v>265</v>
      </c>
      <c r="C156" s="6" t="s">
        <v>147</v>
      </c>
      <c r="D156" s="10" t="s">
        <v>203</v>
      </c>
      <c r="E156" s="76">
        <f>E157+E158+E159+E160</f>
        <v>31700</v>
      </c>
      <c r="F156" s="76">
        <f>F157+F158+F159+F160</f>
        <v>0</v>
      </c>
      <c r="G156" s="67">
        <f>G157+G158+G159+G160</f>
        <v>31700</v>
      </c>
    </row>
    <row r="157" spans="1:7" ht="22.5" x14ac:dyDescent="0.25">
      <c r="A157" s="7" t="s">
        <v>147</v>
      </c>
      <c r="B157" s="15" t="s">
        <v>147</v>
      </c>
      <c r="C157" s="8" t="s">
        <v>181</v>
      </c>
      <c r="D157" s="11" t="s">
        <v>182</v>
      </c>
      <c r="E157" s="74">
        <v>10500</v>
      </c>
      <c r="F157" s="74"/>
      <c r="G157" s="63">
        <f>E157+F157</f>
        <v>10500</v>
      </c>
    </row>
    <row r="158" spans="1:7" ht="11.25" x14ac:dyDescent="0.25">
      <c r="A158" s="7" t="s">
        <v>147</v>
      </c>
      <c r="B158" s="15" t="s">
        <v>147</v>
      </c>
      <c r="C158" s="8" t="s">
        <v>89</v>
      </c>
      <c r="D158" s="11" t="s">
        <v>26</v>
      </c>
      <c r="E158" s="74">
        <v>13000</v>
      </c>
      <c r="F158" s="74"/>
      <c r="G158" s="63">
        <f t="shared" ref="G158:G160" si="20">E158+F158</f>
        <v>13000</v>
      </c>
    </row>
    <row r="159" spans="1:7" ht="11.25" x14ac:dyDescent="0.25">
      <c r="A159" s="7" t="s">
        <v>147</v>
      </c>
      <c r="B159" s="15" t="s">
        <v>147</v>
      </c>
      <c r="C159" s="8" t="s">
        <v>87</v>
      </c>
      <c r="D159" s="11" t="s">
        <v>27</v>
      </c>
      <c r="E159" s="74">
        <v>4000</v>
      </c>
      <c r="F159" s="74"/>
      <c r="G159" s="63">
        <f t="shared" si="20"/>
        <v>4000</v>
      </c>
    </row>
    <row r="160" spans="1:7" ht="11.25" x14ac:dyDescent="0.25">
      <c r="A160" s="7" t="s">
        <v>147</v>
      </c>
      <c r="B160" s="15" t="s">
        <v>147</v>
      </c>
      <c r="C160" s="8" t="s">
        <v>105</v>
      </c>
      <c r="D160" s="11" t="s">
        <v>76</v>
      </c>
      <c r="E160" s="74">
        <v>4200</v>
      </c>
      <c r="F160" s="74"/>
      <c r="G160" s="63">
        <f t="shared" si="20"/>
        <v>4200</v>
      </c>
    </row>
    <row r="161" spans="1:7" ht="11.25" x14ac:dyDescent="0.25">
      <c r="A161" s="3" t="s">
        <v>204</v>
      </c>
      <c r="B161" s="13" t="s">
        <v>147</v>
      </c>
      <c r="C161" s="4" t="s">
        <v>147</v>
      </c>
      <c r="D161" s="9" t="s">
        <v>205</v>
      </c>
      <c r="E161" s="75">
        <f>E162</f>
        <v>376000</v>
      </c>
      <c r="F161" s="75">
        <f>F162</f>
        <v>0</v>
      </c>
      <c r="G161" s="61">
        <f>G162</f>
        <v>376000</v>
      </c>
    </row>
    <row r="162" spans="1:7" ht="33.75" customHeight="1" x14ac:dyDescent="0.25">
      <c r="A162" s="5" t="s">
        <v>147</v>
      </c>
      <c r="B162" s="21" t="s">
        <v>266</v>
      </c>
      <c r="C162" s="6" t="s">
        <v>147</v>
      </c>
      <c r="D162" s="10" t="s">
        <v>206</v>
      </c>
      <c r="E162" s="76">
        <f>E163+E164</f>
        <v>376000</v>
      </c>
      <c r="F162" s="76">
        <f>F163+F164</f>
        <v>0</v>
      </c>
      <c r="G162" s="67">
        <f>G163+G164</f>
        <v>376000</v>
      </c>
    </row>
    <row r="163" spans="1:7" ht="33.75" customHeight="1" x14ac:dyDescent="0.25">
      <c r="A163" s="5"/>
      <c r="B163" s="23"/>
      <c r="C163" s="47">
        <v>8090</v>
      </c>
      <c r="D163" s="48" t="s">
        <v>296</v>
      </c>
      <c r="E163" s="86">
        <v>16000</v>
      </c>
      <c r="F163" s="86"/>
      <c r="G163" s="63">
        <f>E163+F163</f>
        <v>16000</v>
      </c>
    </row>
    <row r="164" spans="1:7" ht="45" x14ac:dyDescent="0.25">
      <c r="A164" s="7" t="s">
        <v>147</v>
      </c>
      <c r="B164" s="46" t="s">
        <v>147</v>
      </c>
      <c r="C164" s="8" t="s">
        <v>207</v>
      </c>
      <c r="D164" s="11" t="s">
        <v>208</v>
      </c>
      <c r="E164" s="74">
        <v>360000</v>
      </c>
      <c r="F164" s="74"/>
      <c r="G164" s="63">
        <f>E164+F164</f>
        <v>360000</v>
      </c>
    </row>
    <row r="165" spans="1:7" ht="11.25" x14ac:dyDescent="0.25">
      <c r="A165" s="3" t="s">
        <v>121</v>
      </c>
      <c r="B165" s="13" t="s">
        <v>147</v>
      </c>
      <c r="C165" s="4" t="s">
        <v>147</v>
      </c>
      <c r="D165" s="9" t="s">
        <v>122</v>
      </c>
      <c r="E165" s="75">
        <f>E166</f>
        <v>360000</v>
      </c>
      <c r="F165" s="75">
        <f>F166</f>
        <v>0</v>
      </c>
      <c r="G165" s="61">
        <f>G166</f>
        <v>360000</v>
      </c>
    </row>
    <row r="166" spans="1:7" ht="12.75" customHeight="1" x14ac:dyDescent="0.25">
      <c r="A166" s="5" t="s">
        <v>147</v>
      </c>
      <c r="B166" s="14" t="s">
        <v>267</v>
      </c>
      <c r="C166" s="6" t="s">
        <v>147</v>
      </c>
      <c r="D166" s="10" t="s">
        <v>209</v>
      </c>
      <c r="E166" s="76">
        <f>E167</f>
        <v>360000</v>
      </c>
      <c r="F166" s="76"/>
      <c r="G166" s="62">
        <f>G167</f>
        <v>360000</v>
      </c>
    </row>
    <row r="167" spans="1:7" ht="11.25" x14ac:dyDescent="0.25">
      <c r="A167" s="7" t="s">
        <v>147</v>
      </c>
      <c r="B167" s="15" t="s">
        <v>147</v>
      </c>
      <c r="C167" s="8" t="s">
        <v>210</v>
      </c>
      <c r="D167" s="11" t="s">
        <v>211</v>
      </c>
      <c r="E167" s="74">
        <v>360000</v>
      </c>
      <c r="F167" s="74"/>
      <c r="G167" s="66">
        <f>E167+F167</f>
        <v>360000</v>
      </c>
    </row>
    <row r="168" spans="1:7" ht="11.25" x14ac:dyDescent="0.25">
      <c r="A168" s="3" t="s">
        <v>12</v>
      </c>
      <c r="B168" s="13" t="s">
        <v>147</v>
      </c>
      <c r="C168" s="4" t="s">
        <v>147</v>
      </c>
      <c r="D168" s="9" t="s">
        <v>41</v>
      </c>
      <c r="E168" s="75">
        <f>E169+E191+E205+E247+E249+E252+E264+E274+E284</f>
        <v>26974556</v>
      </c>
      <c r="F168" s="75">
        <f>F169+F191+F205+F247+F249+F252+F264+F274+F284</f>
        <v>0</v>
      </c>
      <c r="G168" s="353">
        <f>G169+G191+G205+G247+G249+G252+G264+G274+G284</f>
        <v>26974556</v>
      </c>
    </row>
    <row r="169" spans="1:7" ht="11.25" customHeight="1" x14ac:dyDescent="0.25">
      <c r="A169" s="5" t="s">
        <v>147</v>
      </c>
      <c r="B169" s="14" t="s">
        <v>79</v>
      </c>
      <c r="C169" s="6" t="s">
        <v>147</v>
      </c>
      <c r="D169" s="10" t="s">
        <v>81</v>
      </c>
      <c r="E169" s="76">
        <f>E170+E171+E172+E173+E174+E175+E176+E177+E178+E179+E180+E181+E182+E183+E184+E185+E186+E187+E188+E189</f>
        <v>16166436</v>
      </c>
      <c r="F169" s="76">
        <f t="shared" ref="F169:G169" si="21">F170+F171+F172+F173+F174+F175+F176+F177+F178+F179+F180+F181+F182+F183+F184+F185+F186+F187+F188+F189</f>
        <v>0</v>
      </c>
      <c r="G169" s="355">
        <f t="shared" si="21"/>
        <v>16166436</v>
      </c>
    </row>
    <row r="170" spans="1:7" ht="45" x14ac:dyDescent="0.25">
      <c r="A170" s="7" t="s">
        <v>147</v>
      </c>
      <c r="B170" s="15" t="s">
        <v>147</v>
      </c>
      <c r="C170" s="8" t="s">
        <v>125</v>
      </c>
      <c r="D170" s="11" t="s">
        <v>153</v>
      </c>
      <c r="E170" s="74">
        <v>3250</v>
      </c>
      <c r="F170" s="74"/>
      <c r="G170" s="354">
        <f>E170+F170</f>
        <v>3250</v>
      </c>
    </row>
    <row r="171" spans="1:7" ht="22.5" x14ac:dyDescent="0.25">
      <c r="A171" s="7" t="s">
        <v>147</v>
      </c>
      <c r="B171" s="15" t="s">
        <v>147</v>
      </c>
      <c r="C171" s="8" t="s">
        <v>181</v>
      </c>
      <c r="D171" s="11" t="s">
        <v>182</v>
      </c>
      <c r="E171" s="74">
        <v>399504</v>
      </c>
      <c r="F171" s="74"/>
      <c r="G171" s="63">
        <f t="shared" ref="G171:G189" si="22">E171+F171</f>
        <v>399504</v>
      </c>
    </row>
    <row r="172" spans="1:7" ht="11.25" x14ac:dyDescent="0.25">
      <c r="A172" s="7" t="s">
        <v>147</v>
      </c>
      <c r="B172" s="15" t="s">
        <v>147</v>
      </c>
      <c r="C172" s="8" t="s">
        <v>172</v>
      </c>
      <c r="D172" s="11" t="s">
        <v>23</v>
      </c>
      <c r="E172" s="74">
        <v>10501470</v>
      </c>
      <c r="F172" s="74"/>
      <c r="G172" s="63">
        <f t="shared" si="22"/>
        <v>10501470</v>
      </c>
    </row>
    <row r="173" spans="1:7" ht="11.25" x14ac:dyDescent="0.25">
      <c r="A173" s="7" t="s">
        <v>147</v>
      </c>
      <c r="B173" s="15" t="s">
        <v>147</v>
      </c>
      <c r="C173" s="8" t="s">
        <v>183</v>
      </c>
      <c r="D173" s="11" t="s">
        <v>184</v>
      </c>
      <c r="E173" s="74">
        <v>860910</v>
      </c>
      <c r="F173" s="74"/>
      <c r="G173" s="63">
        <f t="shared" si="22"/>
        <v>860910</v>
      </c>
    </row>
    <row r="174" spans="1:7" ht="11.25" x14ac:dyDescent="0.25">
      <c r="A174" s="7" t="s">
        <v>147</v>
      </c>
      <c r="B174" s="15" t="s">
        <v>147</v>
      </c>
      <c r="C174" s="8" t="s">
        <v>101</v>
      </c>
      <c r="D174" s="11" t="s">
        <v>24</v>
      </c>
      <c r="E174" s="74">
        <v>2005977</v>
      </c>
      <c r="F174" s="74"/>
      <c r="G174" s="63">
        <f t="shared" si="22"/>
        <v>2005977</v>
      </c>
    </row>
    <row r="175" spans="1:7" ht="33.75" x14ac:dyDescent="0.25">
      <c r="A175" s="7" t="s">
        <v>147</v>
      </c>
      <c r="B175" s="15" t="s">
        <v>147</v>
      </c>
      <c r="C175" s="8" t="s">
        <v>102</v>
      </c>
      <c r="D175" s="11" t="s">
        <v>297</v>
      </c>
      <c r="E175" s="74">
        <v>314253</v>
      </c>
      <c r="F175" s="74"/>
      <c r="G175" s="63">
        <f t="shared" si="22"/>
        <v>314253</v>
      </c>
    </row>
    <row r="176" spans="1:7" ht="11.25" x14ac:dyDescent="0.25">
      <c r="A176" s="7" t="s">
        <v>147</v>
      </c>
      <c r="B176" s="15" t="s">
        <v>147</v>
      </c>
      <c r="C176" s="8" t="s">
        <v>96</v>
      </c>
      <c r="D176" s="11" t="s">
        <v>35</v>
      </c>
      <c r="E176" s="74">
        <v>50888</v>
      </c>
      <c r="F176" s="74"/>
      <c r="G176" s="63">
        <f t="shared" si="22"/>
        <v>50888</v>
      </c>
    </row>
    <row r="177" spans="1:7" ht="11.25" x14ac:dyDescent="0.25">
      <c r="A177" s="7" t="s">
        <v>147</v>
      </c>
      <c r="B177" s="15" t="s">
        <v>147</v>
      </c>
      <c r="C177" s="8" t="s">
        <v>89</v>
      </c>
      <c r="D177" s="11" t="s">
        <v>26</v>
      </c>
      <c r="E177" s="74">
        <v>359510</v>
      </c>
      <c r="F177" s="74"/>
      <c r="G177" s="63">
        <f t="shared" si="22"/>
        <v>359510</v>
      </c>
    </row>
    <row r="178" spans="1:7" ht="11.25" x14ac:dyDescent="0.25">
      <c r="A178" s="7" t="s">
        <v>147</v>
      </c>
      <c r="B178" s="15" t="s">
        <v>147</v>
      </c>
      <c r="C178" s="8" t="s">
        <v>212</v>
      </c>
      <c r="D178" s="11" t="s">
        <v>213</v>
      </c>
      <c r="E178" s="74">
        <v>105500</v>
      </c>
      <c r="F178" s="74"/>
      <c r="G178" s="63">
        <f t="shared" si="22"/>
        <v>105500</v>
      </c>
    </row>
    <row r="179" spans="1:7" ht="11.25" x14ac:dyDescent="0.25">
      <c r="A179" s="7" t="s">
        <v>147</v>
      </c>
      <c r="B179" s="15" t="s">
        <v>147</v>
      </c>
      <c r="C179" s="8" t="s">
        <v>103</v>
      </c>
      <c r="D179" s="11" t="s">
        <v>36</v>
      </c>
      <c r="E179" s="74">
        <v>434000</v>
      </c>
      <c r="F179" s="74"/>
      <c r="G179" s="63">
        <f t="shared" si="22"/>
        <v>434000</v>
      </c>
    </row>
    <row r="180" spans="1:7" ht="11.25" x14ac:dyDescent="0.25">
      <c r="A180" s="7" t="s">
        <v>147</v>
      </c>
      <c r="B180" s="15" t="s">
        <v>147</v>
      </c>
      <c r="C180" s="8" t="s">
        <v>154</v>
      </c>
      <c r="D180" s="11" t="s">
        <v>40</v>
      </c>
      <c r="E180" s="74">
        <v>30500</v>
      </c>
      <c r="F180" s="74"/>
      <c r="G180" s="63">
        <f t="shared" si="22"/>
        <v>30500</v>
      </c>
    </row>
    <row r="181" spans="1:7" ht="11.25" x14ac:dyDescent="0.25">
      <c r="A181" s="7" t="s">
        <v>147</v>
      </c>
      <c r="B181" s="15" t="s">
        <v>147</v>
      </c>
      <c r="C181" s="8" t="s">
        <v>187</v>
      </c>
      <c r="D181" s="11" t="s">
        <v>188</v>
      </c>
      <c r="E181" s="74">
        <v>30010</v>
      </c>
      <c r="F181" s="74"/>
      <c r="G181" s="63">
        <f t="shared" si="22"/>
        <v>30010</v>
      </c>
    </row>
    <row r="182" spans="1:7" ht="11.25" x14ac:dyDescent="0.25">
      <c r="A182" s="7" t="s">
        <v>147</v>
      </c>
      <c r="B182" s="15" t="s">
        <v>147</v>
      </c>
      <c r="C182" s="8" t="s">
        <v>87</v>
      </c>
      <c r="D182" s="11" t="s">
        <v>27</v>
      </c>
      <c r="E182" s="74">
        <v>266038</v>
      </c>
      <c r="F182" s="74"/>
      <c r="G182" s="63">
        <f t="shared" si="22"/>
        <v>266038</v>
      </c>
    </row>
    <row r="183" spans="1:7" ht="33.75" x14ac:dyDescent="0.25">
      <c r="A183" s="7" t="s">
        <v>147</v>
      </c>
      <c r="B183" s="15" t="s">
        <v>147</v>
      </c>
      <c r="C183" s="8" t="s">
        <v>214</v>
      </c>
      <c r="D183" s="11" t="s">
        <v>215</v>
      </c>
      <c r="E183" s="74">
        <v>70000</v>
      </c>
      <c r="F183" s="74"/>
      <c r="G183" s="63">
        <f t="shared" si="22"/>
        <v>70000</v>
      </c>
    </row>
    <row r="184" spans="1:7" ht="22.5" x14ac:dyDescent="0.25">
      <c r="A184" s="7" t="s">
        <v>147</v>
      </c>
      <c r="B184" s="15" t="s">
        <v>147</v>
      </c>
      <c r="C184" s="8" t="s">
        <v>104</v>
      </c>
      <c r="D184" s="11" t="s">
        <v>178</v>
      </c>
      <c r="E184" s="74">
        <v>40000</v>
      </c>
      <c r="F184" s="74"/>
      <c r="G184" s="63">
        <f t="shared" si="22"/>
        <v>40000</v>
      </c>
    </row>
    <row r="185" spans="1:7" ht="11.25" x14ac:dyDescent="0.25">
      <c r="A185" s="7" t="s">
        <v>147</v>
      </c>
      <c r="B185" s="15" t="s">
        <v>147</v>
      </c>
      <c r="C185" s="8" t="s">
        <v>193</v>
      </c>
      <c r="D185" s="11" t="s">
        <v>28</v>
      </c>
      <c r="E185" s="74">
        <v>11800</v>
      </c>
      <c r="F185" s="74"/>
      <c r="G185" s="63">
        <f t="shared" si="22"/>
        <v>11800</v>
      </c>
    </row>
    <row r="186" spans="1:7" ht="11.25" x14ac:dyDescent="0.25">
      <c r="A186" s="7" t="s">
        <v>147</v>
      </c>
      <c r="B186" s="15" t="s">
        <v>147</v>
      </c>
      <c r="C186" s="8" t="s">
        <v>105</v>
      </c>
      <c r="D186" s="11" t="s">
        <v>76</v>
      </c>
      <c r="E186" s="74">
        <v>11900</v>
      </c>
      <c r="F186" s="74"/>
      <c r="G186" s="63">
        <f t="shared" si="22"/>
        <v>11900</v>
      </c>
    </row>
    <row r="187" spans="1:7" ht="22.5" x14ac:dyDescent="0.25">
      <c r="A187" s="7" t="s">
        <v>147</v>
      </c>
      <c r="B187" s="15" t="s">
        <v>147</v>
      </c>
      <c r="C187" s="8" t="s">
        <v>194</v>
      </c>
      <c r="D187" s="11" t="s">
        <v>37</v>
      </c>
      <c r="E187" s="74">
        <v>667426</v>
      </c>
      <c r="F187" s="74"/>
      <c r="G187" s="63">
        <f t="shared" si="22"/>
        <v>667426</v>
      </c>
    </row>
    <row r="188" spans="1:7" ht="11.25" x14ac:dyDescent="0.25">
      <c r="A188" s="7" t="s">
        <v>147</v>
      </c>
      <c r="B188" s="15" t="s">
        <v>147</v>
      </c>
      <c r="C188" s="8" t="s">
        <v>216</v>
      </c>
      <c r="D188" s="11" t="s">
        <v>217</v>
      </c>
      <c r="E188" s="74">
        <v>1000</v>
      </c>
      <c r="F188" s="74"/>
      <c r="G188" s="63">
        <f t="shared" si="22"/>
        <v>1000</v>
      </c>
    </row>
    <row r="189" spans="1:7" ht="22.5" x14ac:dyDescent="0.25">
      <c r="A189" s="7" t="s">
        <v>147</v>
      </c>
      <c r="B189" s="15" t="s">
        <v>147</v>
      </c>
      <c r="C189" s="8" t="s">
        <v>195</v>
      </c>
      <c r="D189" s="11" t="s">
        <v>38</v>
      </c>
      <c r="E189" s="74">
        <v>2500</v>
      </c>
      <c r="F189" s="74"/>
      <c r="G189" s="63">
        <f t="shared" si="22"/>
        <v>2500</v>
      </c>
    </row>
    <row r="190" spans="1:7" ht="22.5" hidden="1" x14ac:dyDescent="0.25">
      <c r="A190" s="7" t="s">
        <v>147</v>
      </c>
      <c r="B190" s="15" t="s">
        <v>147</v>
      </c>
      <c r="C190" s="8" t="s">
        <v>4</v>
      </c>
      <c r="D190" s="11" t="s">
        <v>82</v>
      </c>
      <c r="E190" s="74"/>
      <c r="F190" s="74"/>
      <c r="G190" s="63">
        <v>0</v>
      </c>
    </row>
    <row r="191" spans="1:7" ht="22.5" customHeight="1" x14ac:dyDescent="0.25">
      <c r="A191" s="5" t="s">
        <v>147</v>
      </c>
      <c r="B191" s="14" t="s">
        <v>123</v>
      </c>
      <c r="C191" s="6" t="s">
        <v>147</v>
      </c>
      <c r="D191" s="10" t="s">
        <v>124</v>
      </c>
      <c r="E191" s="76">
        <f>E192+E193+E194+E195+E196+E197+E198+E199+E200+E201+E202+E203+E204</f>
        <v>755442</v>
      </c>
      <c r="F191" s="76">
        <f>F192+F193+F194+F195+F196+F197+F198+F199+F200+F201+F202+F203+F204</f>
        <v>0</v>
      </c>
      <c r="G191" s="67">
        <f>G192+G193+G194+G195+G196+G197+G198+G199+G200+G201+G202+G203+G204</f>
        <v>755442</v>
      </c>
    </row>
    <row r="192" spans="1:7" ht="22.5" x14ac:dyDescent="0.25">
      <c r="A192" s="7" t="s">
        <v>147</v>
      </c>
      <c r="B192" s="15" t="s">
        <v>147</v>
      </c>
      <c r="C192" s="8" t="s">
        <v>181</v>
      </c>
      <c r="D192" s="11" t="s">
        <v>182</v>
      </c>
      <c r="E192" s="74">
        <v>3804</v>
      </c>
      <c r="F192" s="74"/>
      <c r="G192" s="66">
        <f>E192+F192</f>
        <v>3804</v>
      </c>
    </row>
    <row r="193" spans="1:7" ht="11.25" x14ac:dyDescent="0.25">
      <c r="A193" s="7" t="s">
        <v>147</v>
      </c>
      <c r="B193" s="15" t="s">
        <v>147</v>
      </c>
      <c r="C193" s="8" t="s">
        <v>172</v>
      </c>
      <c r="D193" s="11" t="s">
        <v>23</v>
      </c>
      <c r="E193" s="74">
        <v>505180</v>
      </c>
      <c r="F193" s="74"/>
      <c r="G193" s="66">
        <f t="shared" ref="G193:G204" si="23">E193+F193</f>
        <v>505180</v>
      </c>
    </row>
    <row r="194" spans="1:7" ht="11.25" x14ac:dyDescent="0.25">
      <c r="A194" s="7" t="s">
        <v>147</v>
      </c>
      <c r="B194" s="15" t="s">
        <v>147</v>
      </c>
      <c r="C194" s="8" t="s">
        <v>183</v>
      </c>
      <c r="D194" s="11" t="s">
        <v>184</v>
      </c>
      <c r="E194" s="74">
        <v>41320</v>
      </c>
      <c r="F194" s="74"/>
      <c r="G194" s="66">
        <f t="shared" si="23"/>
        <v>41320</v>
      </c>
    </row>
    <row r="195" spans="1:7" ht="11.25" x14ac:dyDescent="0.25">
      <c r="A195" s="7" t="s">
        <v>147</v>
      </c>
      <c r="B195" s="15" t="s">
        <v>147</v>
      </c>
      <c r="C195" s="8" t="s">
        <v>101</v>
      </c>
      <c r="D195" s="11" t="s">
        <v>24</v>
      </c>
      <c r="E195" s="74">
        <v>103660</v>
      </c>
      <c r="F195" s="74"/>
      <c r="G195" s="66">
        <f t="shared" si="23"/>
        <v>103660</v>
      </c>
    </row>
    <row r="196" spans="1:7" ht="11.25" x14ac:dyDescent="0.25">
      <c r="A196" s="7" t="s">
        <v>147</v>
      </c>
      <c r="B196" s="15" t="s">
        <v>147</v>
      </c>
      <c r="C196" s="8" t="s">
        <v>102</v>
      </c>
      <c r="D196" s="11" t="s">
        <v>25</v>
      </c>
      <c r="E196" s="74">
        <v>14766</v>
      </c>
      <c r="F196" s="74"/>
      <c r="G196" s="66">
        <f t="shared" si="23"/>
        <v>14766</v>
      </c>
    </row>
    <row r="197" spans="1:7" ht="11.25" x14ac:dyDescent="0.25">
      <c r="A197" s="7" t="s">
        <v>147</v>
      </c>
      <c r="B197" s="15" t="s">
        <v>147</v>
      </c>
      <c r="C197" s="8" t="s">
        <v>89</v>
      </c>
      <c r="D197" s="11" t="s">
        <v>26</v>
      </c>
      <c r="E197" s="74">
        <v>20700</v>
      </c>
      <c r="F197" s="74"/>
      <c r="G197" s="66">
        <f t="shared" si="23"/>
        <v>20700</v>
      </c>
    </row>
    <row r="198" spans="1:7" ht="11.25" x14ac:dyDescent="0.25">
      <c r="A198" s="7" t="s">
        <v>147</v>
      </c>
      <c r="B198" s="15" t="s">
        <v>147</v>
      </c>
      <c r="C198" s="8" t="s">
        <v>212</v>
      </c>
      <c r="D198" s="11" t="s">
        <v>213</v>
      </c>
      <c r="E198" s="74">
        <v>6000</v>
      </c>
      <c r="F198" s="74"/>
      <c r="G198" s="66">
        <f t="shared" si="23"/>
        <v>6000</v>
      </c>
    </row>
    <row r="199" spans="1:7" ht="11.25" x14ac:dyDescent="0.25">
      <c r="A199" s="7" t="s">
        <v>147</v>
      </c>
      <c r="B199" s="15" t="s">
        <v>147</v>
      </c>
      <c r="C199" s="8" t="s">
        <v>103</v>
      </c>
      <c r="D199" s="11" t="s">
        <v>36</v>
      </c>
      <c r="E199" s="74">
        <v>18000</v>
      </c>
      <c r="F199" s="74"/>
      <c r="G199" s="66">
        <f t="shared" si="23"/>
        <v>18000</v>
      </c>
    </row>
    <row r="200" spans="1:7" ht="11.25" x14ac:dyDescent="0.25">
      <c r="A200" s="7" t="s">
        <v>147</v>
      </c>
      <c r="B200" s="15" t="s">
        <v>147</v>
      </c>
      <c r="C200" s="8" t="s">
        <v>154</v>
      </c>
      <c r="D200" s="11" t="s">
        <v>40</v>
      </c>
      <c r="E200" s="74">
        <v>7500</v>
      </c>
      <c r="F200" s="74"/>
      <c r="G200" s="66">
        <f t="shared" si="23"/>
        <v>7500</v>
      </c>
    </row>
    <row r="201" spans="1:7" ht="11.25" x14ac:dyDescent="0.25">
      <c r="A201" s="7" t="s">
        <v>147</v>
      </c>
      <c r="B201" s="15" t="s">
        <v>147</v>
      </c>
      <c r="C201" s="8" t="s">
        <v>187</v>
      </c>
      <c r="D201" s="11" t="s">
        <v>188</v>
      </c>
      <c r="E201" s="74">
        <v>1500</v>
      </c>
      <c r="F201" s="74"/>
      <c r="G201" s="66">
        <f t="shared" si="23"/>
        <v>1500</v>
      </c>
    </row>
    <row r="202" spans="1:7" ht="11.25" x14ac:dyDescent="0.25">
      <c r="A202" s="7" t="s">
        <v>147</v>
      </c>
      <c r="B202" s="15" t="s">
        <v>147</v>
      </c>
      <c r="C202" s="8" t="s">
        <v>87</v>
      </c>
      <c r="D202" s="11" t="s">
        <v>27</v>
      </c>
      <c r="E202" s="74">
        <v>4500</v>
      </c>
      <c r="F202" s="74"/>
      <c r="G202" s="66">
        <f t="shared" si="23"/>
        <v>4500</v>
      </c>
    </row>
    <row r="203" spans="1:7" ht="22.5" x14ac:dyDescent="0.25">
      <c r="A203" s="7" t="s">
        <v>147</v>
      </c>
      <c r="B203" s="15" t="s">
        <v>147</v>
      </c>
      <c r="C203" s="8" t="s">
        <v>104</v>
      </c>
      <c r="D203" s="11" t="s">
        <v>178</v>
      </c>
      <c r="E203" s="74">
        <v>1000</v>
      </c>
      <c r="F203" s="74"/>
      <c r="G203" s="66">
        <f t="shared" si="23"/>
        <v>1000</v>
      </c>
    </row>
    <row r="204" spans="1:7" ht="22.5" x14ac:dyDescent="0.25">
      <c r="A204" s="7" t="s">
        <v>147</v>
      </c>
      <c r="B204" s="15" t="s">
        <v>147</v>
      </c>
      <c r="C204" s="8" t="s">
        <v>194</v>
      </c>
      <c r="D204" s="11" t="s">
        <v>37</v>
      </c>
      <c r="E204" s="74">
        <v>27512</v>
      </c>
      <c r="F204" s="74"/>
      <c r="G204" s="66">
        <f t="shared" si="23"/>
        <v>27512</v>
      </c>
    </row>
    <row r="205" spans="1:7" ht="11.25" customHeight="1" x14ac:dyDescent="0.25">
      <c r="A205" s="5" t="s">
        <v>147</v>
      </c>
      <c r="B205" s="14" t="s">
        <v>93</v>
      </c>
      <c r="C205" s="6" t="s">
        <v>147</v>
      </c>
      <c r="D205" s="10" t="s">
        <v>42</v>
      </c>
      <c r="E205" s="76">
        <f>E206+E207+E208+E209+E210+E211+E212+E213+E214+E215+E216+E217+E218+E219+E220+E221+E222+E223+E224+E225+E226+E227</f>
        <v>6478154</v>
      </c>
      <c r="F205" s="76">
        <f>F206+F207+F208+F209+F210+F211+F212+F213+F214+F215+F216+F217+F218+F219+F220+F221+F222+F223+F224+F225+F226+F227</f>
        <v>0</v>
      </c>
      <c r="G205" s="67">
        <f>G206+G207+G208+G209+G210+G211+G212+G213+G214+G215+G216+G217+G218+G219+G220+G221+G222+G223+G224+G225+G226+G227</f>
        <v>6478154</v>
      </c>
    </row>
    <row r="206" spans="1:7" ht="45" x14ac:dyDescent="0.25">
      <c r="A206" s="7" t="s">
        <v>147</v>
      </c>
      <c r="B206" s="15" t="s">
        <v>147</v>
      </c>
      <c r="C206" s="8" t="s">
        <v>125</v>
      </c>
      <c r="D206" s="11" t="s">
        <v>153</v>
      </c>
      <c r="E206" s="74">
        <v>46000</v>
      </c>
      <c r="F206" s="74"/>
      <c r="G206" s="66">
        <f>E206+F206</f>
        <v>46000</v>
      </c>
    </row>
    <row r="207" spans="1:7" ht="22.5" x14ac:dyDescent="0.25">
      <c r="A207" s="7" t="s">
        <v>147</v>
      </c>
      <c r="B207" s="15" t="s">
        <v>147</v>
      </c>
      <c r="C207" s="8" t="s">
        <v>218</v>
      </c>
      <c r="D207" s="11" t="s">
        <v>61</v>
      </c>
      <c r="E207" s="74">
        <v>1326000</v>
      </c>
      <c r="F207" s="74"/>
      <c r="G207" s="66">
        <f t="shared" ref="G207:G227" si="24">E207+F207</f>
        <v>1326000</v>
      </c>
    </row>
    <row r="208" spans="1:7" ht="22.5" x14ac:dyDescent="0.25">
      <c r="A208" s="7" t="s">
        <v>147</v>
      </c>
      <c r="B208" s="15" t="s">
        <v>147</v>
      </c>
      <c r="C208" s="8" t="s">
        <v>181</v>
      </c>
      <c r="D208" s="11" t="s">
        <v>182</v>
      </c>
      <c r="E208" s="74">
        <v>61640</v>
      </c>
      <c r="F208" s="74"/>
      <c r="G208" s="66">
        <f t="shared" si="24"/>
        <v>61640</v>
      </c>
    </row>
    <row r="209" spans="1:7" ht="11.25" x14ac:dyDescent="0.25">
      <c r="A209" s="7" t="s">
        <v>147</v>
      </c>
      <c r="B209" s="15" t="s">
        <v>147</v>
      </c>
      <c r="C209" s="8" t="s">
        <v>172</v>
      </c>
      <c r="D209" s="11" t="s">
        <v>23</v>
      </c>
      <c r="E209" s="74">
        <v>2885700</v>
      </c>
      <c r="F209" s="74"/>
      <c r="G209" s="66">
        <f t="shared" si="24"/>
        <v>2885700</v>
      </c>
    </row>
    <row r="210" spans="1:7" ht="11.25" x14ac:dyDescent="0.25">
      <c r="A210" s="7" t="s">
        <v>147</v>
      </c>
      <c r="B210" s="15" t="s">
        <v>147</v>
      </c>
      <c r="C210" s="8" t="s">
        <v>183</v>
      </c>
      <c r="D210" s="11" t="s">
        <v>184</v>
      </c>
      <c r="E210" s="74">
        <v>220850</v>
      </c>
      <c r="F210" s="74"/>
      <c r="G210" s="66">
        <f t="shared" si="24"/>
        <v>220850</v>
      </c>
    </row>
    <row r="211" spans="1:7" ht="11.25" x14ac:dyDescent="0.25">
      <c r="A211" s="7" t="s">
        <v>147</v>
      </c>
      <c r="B211" s="15" t="s">
        <v>147</v>
      </c>
      <c r="C211" s="8" t="s">
        <v>101</v>
      </c>
      <c r="D211" s="11" t="s">
        <v>24</v>
      </c>
      <c r="E211" s="74">
        <v>598260</v>
      </c>
      <c r="F211" s="74"/>
      <c r="G211" s="66">
        <f t="shared" si="24"/>
        <v>598260</v>
      </c>
    </row>
    <row r="212" spans="1:7" ht="33.75" x14ac:dyDescent="0.25">
      <c r="A212" s="7" t="s">
        <v>147</v>
      </c>
      <c r="B212" s="15" t="s">
        <v>147</v>
      </c>
      <c r="C212" s="8" t="s">
        <v>102</v>
      </c>
      <c r="D212" s="11" t="s">
        <v>297</v>
      </c>
      <c r="E212" s="74">
        <v>85279</v>
      </c>
      <c r="F212" s="74"/>
      <c r="G212" s="66">
        <f t="shared" si="24"/>
        <v>85279</v>
      </c>
    </row>
    <row r="213" spans="1:7" ht="11.25" x14ac:dyDescent="0.25">
      <c r="A213" s="7" t="s">
        <v>147</v>
      </c>
      <c r="B213" s="15" t="s">
        <v>147</v>
      </c>
      <c r="C213" s="8" t="s">
        <v>96</v>
      </c>
      <c r="D213" s="11" t="s">
        <v>35</v>
      </c>
      <c r="E213" s="74">
        <v>6500</v>
      </c>
      <c r="F213" s="74"/>
      <c r="G213" s="66">
        <f t="shared" si="24"/>
        <v>6500</v>
      </c>
    </row>
    <row r="214" spans="1:7" ht="11.25" x14ac:dyDescent="0.25">
      <c r="A214" s="7" t="s">
        <v>147</v>
      </c>
      <c r="B214" s="15" t="s">
        <v>147</v>
      </c>
      <c r="C214" s="8" t="s">
        <v>89</v>
      </c>
      <c r="D214" s="11" t="s">
        <v>26</v>
      </c>
      <c r="E214" s="74">
        <v>121300</v>
      </c>
      <c r="F214" s="74"/>
      <c r="G214" s="66">
        <f t="shared" si="24"/>
        <v>121300</v>
      </c>
    </row>
    <row r="215" spans="1:7" ht="11.25" x14ac:dyDescent="0.25">
      <c r="A215" s="7" t="s">
        <v>147</v>
      </c>
      <c r="B215" s="15" t="s">
        <v>147</v>
      </c>
      <c r="C215" s="8" t="s">
        <v>219</v>
      </c>
      <c r="D215" s="11" t="s">
        <v>220</v>
      </c>
      <c r="E215" s="74">
        <v>490430</v>
      </c>
      <c r="F215" s="74"/>
      <c r="G215" s="66">
        <f t="shared" si="24"/>
        <v>490430</v>
      </c>
    </row>
    <row r="216" spans="1:7" ht="11.25" x14ac:dyDescent="0.25">
      <c r="A216" s="7" t="s">
        <v>147</v>
      </c>
      <c r="B216" s="15" t="s">
        <v>147</v>
      </c>
      <c r="C216" s="8" t="s">
        <v>212</v>
      </c>
      <c r="D216" s="11" t="s">
        <v>213</v>
      </c>
      <c r="E216" s="74">
        <v>27000</v>
      </c>
      <c r="F216" s="74"/>
      <c r="G216" s="66">
        <f t="shared" si="24"/>
        <v>27000</v>
      </c>
    </row>
    <row r="217" spans="1:7" ht="11.25" x14ac:dyDescent="0.25">
      <c r="A217" s="7" t="s">
        <v>147</v>
      </c>
      <c r="B217" s="15" t="s">
        <v>147</v>
      </c>
      <c r="C217" s="8" t="s">
        <v>103</v>
      </c>
      <c r="D217" s="11" t="s">
        <v>36</v>
      </c>
      <c r="E217" s="74">
        <v>275000</v>
      </c>
      <c r="F217" s="74"/>
      <c r="G217" s="66">
        <f t="shared" si="24"/>
        <v>275000</v>
      </c>
    </row>
    <row r="218" spans="1:7" ht="11.25" x14ac:dyDescent="0.25">
      <c r="A218" s="7" t="s">
        <v>147</v>
      </c>
      <c r="B218" s="15" t="s">
        <v>147</v>
      </c>
      <c r="C218" s="8" t="s">
        <v>154</v>
      </c>
      <c r="D218" s="11" t="s">
        <v>40</v>
      </c>
      <c r="E218" s="74">
        <v>6000</v>
      </c>
      <c r="F218" s="74"/>
      <c r="G218" s="66">
        <f t="shared" si="24"/>
        <v>6000</v>
      </c>
    </row>
    <row r="219" spans="1:7" ht="11.25" x14ac:dyDescent="0.25">
      <c r="A219" s="7" t="s">
        <v>147</v>
      </c>
      <c r="B219" s="15" t="s">
        <v>147</v>
      </c>
      <c r="C219" s="8" t="s">
        <v>187</v>
      </c>
      <c r="D219" s="11" t="s">
        <v>188</v>
      </c>
      <c r="E219" s="74">
        <v>7300</v>
      </c>
      <c r="F219" s="74"/>
      <c r="G219" s="66">
        <f t="shared" si="24"/>
        <v>7300</v>
      </c>
    </row>
    <row r="220" spans="1:7" ht="11.25" x14ac:dyDescent="0.25">
      <c r="A220" s="7" t="s">
        <v>147</v>
      </c>
      <c r="B220" s="15" t="s">
        <v>147</v>
      </c>
      <c r="C220" s="8" t="s">
        <v>87</v>
      </c>
      <c r="D220" s="11" t="s">
        <v>27</v>
      </c>
      <c r="E220" s="74">
        <v>88000</v>
      </c>
      <c r="F220" s="74"/>
      <c r="G220" s="66">
        <f t="shared" si="24"/>
        <v>88000</v>
      </c>
    </row>
    <row r="221" spans="1:7" ht="33.75" x14ac:dyDescent="0.25">
      <c r="A221" s="7" t="s">
        <v>147</v>
      </c>
      <c r="B221" s="15" t="s">
        <v>147</v>
      </c>
      <c r="C221" s="8" t="s">
        <v>214</v>
      </c>
      <c r="D221" s="11" t="s">
        <v>215</v>
      </c>
      <c r="E221" s="74">
        <v>59000</v>
      </c>
      <c r="F221" s="74"/>
      <c r="G221" s="66">
        <f t="shared" si="24"/>
        <v>59000</v>
      </c>
    </row>
    <row r="222" spans="1:7" ht="22.5" x14ac:dyDescent="0.25">
      <c r="A222" s="7" t="s">
        <v>147</v>
      </c>
      <c r="B222" s="15" t="s">
        <v>147</v>
      </c>
      <c r="C222" s="8" t="s">
        <v>104</v>
      </c>
      <c r="D222" s="11" t="s">
        <v>178</v>
      </c>
      <c r="E222" s="74">
        <v>6800</v>
      </c>
      <c r="F222" s="74"/>
      <c r="G222" s="66">
        <f t="shared" si="24"/>
        <v>6800</v>
      </c>
    </row>
    <row r="223" spans="1:7" ht="11.25" x14ac:dyDescent="0.25">
      <c r="A223" s="7" t="s">
        <v>147</v>
      </c>
      <c r="B223" s="15" t="s">
        <v>147</v>
      </c>
      <c r="C223" s="8" t="s">
        <v>193</v>
      </c>
      <c r="D223" s="11" t="s">
        <v>28</v>
      </c>
      <c r="E223" s="74">
        <v>3500</v>
      </c>
      <c r="F223" s="74"/>
      <c r="G223" s="66">
        <f t="shared" si="24"/>
        <v>3500</v>
      </c>
    </row>
    <row r="224" spans="1:7" ht="11.25" x14ac:dyDescent="0.25">
      <c r="A224" s="7" t="s">
        <v>147</v>
      </c>
      <c r="B224" s="15" t="s">
        <v>147</v>
      </c>
      <c r="C224" s="8" t="s">
        <v>105</v>
      </c>
      <c r="D224" s="11" t="s">
        <v>76</v>
      </c>
      <c r="E224" s="74">
        <v>2800</v>
      </c>
      <c r="F224" s="74"/>
      <c r="G224" s="66">
        <f t="shared" si="24"/>
        <v>2800</v>
      </c>
    </row>
    <row r="225" spans="1:7" ht="22.5" x14ac:dyDescent="0.25">
      <c r="A225" s="7" t="s">
        <v>147</v>
      </c>
      <c r="B225" s="15" t="s">
        <v>147</v>
      </c>
      <c r="C225" s="8" t="s">
        <v>194</v>
      </c>
      <c r="D225" s="11" t="s">
        <v>37</v>
      </c>
      <c r="E225" s="74">
        <v>158425</v>
      </c>
      <c r="F225" s="74"/>
      <c r="G225" s="66">
        <f t="shared" si="24"/>
        <v>158425</v>
      </c>
    </row>
    <row r="226" spans="1:7" ht="11.25" x14ac:dyDescent="0.25">
      <c r="A226" s="7" t="s">
        <v>147</v>
      </c>
      <c r="B226" s="15" t="s">
        <v>147</v>
      </c>
      <c r="C226" s="8" t="s">
        <v>216</v>
      </c>
      <c r="D226" s="11" t="s">
        <v>217</v>
      </c>
      <c r="E226" s="74">
        <v>370</v>
      </c>
      <c r="F226" s="74"/>
      <c r="G226" s="66">
        <f t="shared" si="24"/>
        <v>370</v>
      </c>
    </row>
    <row r="227" spans="1:7" ht="22.5" x14ac:dyDescent="0.25">
      <c r="A227" s="7" t="s">
        <v>147</v>
      </c>
      <c r="B227" s="15" t="s">
        <v>147</v>
      </c>
      <c r="C227" s="8" t="s">
        <v>195</v>
      </c>
      <c r="D227" s="11" t="s">
        <v>38</v>
      </c>
      <c r="E227" s="74">
        <v>2000</v>
      </c>
      <c r="F227" s="74"/>
      <c r="G227" s="66">
        <f t="shared" si="24"/>
        <v>2000</v>
      </c>
    </row>
    <row r="228" spans="1:7" ht="11.25" hidden="1" customHeight="1" x14ac:dyDescent="0.25">
      <c r="A228" s="5" t="s">
        <v>147</v>
      </c>
      <c r="B228" s="14"/>
      <c r="C228" s="6" t="s">
        <v>147</v>
      </c>
      <c r="D228" s="10"/>
      <c r="E228" s="76"/>
      <c r="F228" s="76"/>
      <c r="G228" s="62"/>
    </row>
    <row r="229" spans="1:7" ht="45" hidden="1" x14ac:dyDescent="0.25">
      <c r="A229" s="7" t="s">
        <v>147</v>
      </c>
      <c r="B229" s="15" t="s">
        <v>147</v>
      </c>
      <c r="C229" s="8" t="s">
        <v>221</v>
      </c>
      <c r="D229" s="11" t="s">
        <v>222</v>
      </c>
      <c r="E229" s="74"/>
      <c r="F229" s="74"/>
      <c r="G229" s="66"/>
    </row>
    <row r="230" spans="1:7" ht="22.5" hidden="1" x14ac:dyDescent="0.25">
      <c r="A230" s="7" t="s">
        <v>147</v>
      </c>
      <c r="B230" s="15" t="s">
        <v>147</v>
      </c>
      <c r="C230" s="8" t="s">
        <v>218</v>
      </c>
      <c r="D230" s="11" t="s">
        <v>61</v>
      </c>
      <c r="E230" s="74"/>
      <c r="F230" s="74"/>
      <c r="G230" s="66"/>
    </row>
    <row r="231" spans="1:7" ht="22.5" hidden="1" x14ac:dyDescent="0.25">
      <c r="A231" s="7" t="s">
        <v>147</v>
      </c>
      <c r="B231" s="15" t="s">
        <v>147</v>
      </c>
      <c r="C231" s="8" t="s">
        <v>181</v>
      </c>
      <c r="D231" s="11" t="s">
        <v>182</v>
      </c>
      <c r="E231" s="74"/>
      <c r="F231" s="74"/>
      <c r="G231" s="66"/>
    </row>
    <row r="232" spans="1:7" ht="11.25" hidden="1" x14ac:dyDescent="0.25">
      <c r="A232" s="7" t="s">
        <v>147</v>
      </c>
      <c r="B232" s="15" t="s">
        <v>147</v>
      </c>
      <c r="C232" s="8" t="s">
        <v>172</v>
      </c>
      <c r="D232" s="11" t="s">
        <v>23</v>
      </c>
      <c r="E232" s="74"/>
      <c r="F232" s="74"/>
      <c r="G232" s="66"/>
    </row>
    <row r="233" spans="1:7" ht="11.25" hidden="1" x14ac:dyDescent="0.25">
      <c r="A233" s="7" t="s">
        <v>147</v>
      </c>
      <c r="B233" s="15" t="s">
        <v>147</v>
      </c>
      <c r="C233" s="8" t="s">
        <v>183</v>
      </c>
      <c r="D233" s="11" t="s">
        <v>184</v>
      </c>
      <c r="E233" s="74"/>
      <c r="F233" s="74"/>
      <c r="G233" s="66"/>
    </row>
    <row r="234" spans="1:7" ht="11.25" hidden="1" x14ac:dyDescent="0.25">
      <c r="A234" s="7" t="s">
        <v>147</v>
      </c>
      <c r="B234" s="15" t="s">
        <v>147</v>
      </c>
      <c r="C234" s="8" t="s">
        <v>101</v>
      </c>
      <c r="D234" s="11" t="s">
        <v>24</v>
      </c>
      <c r="E234" s="74"/>
      <c r="F234" s="74"/>
      <c r="G234" s="66"/>
    </row>
    <row r="235" spans="1:7" ht="11.25" hidden="1" x14ac:dyDescent="0.25">
      <c r="A235" s="7" t="s">
        <v>147</v>
      </c>
      <c r="B235" s="15" t="s">
        <v>147</v>
      </c>
      <c r="C235" s="8" t="s">
        <v>102</v>
      </c>
      <c r="D235" s="11" t="s">
        <v>25</v>
      </c>
      <c r="E235" s="74"/>
      <c r="F235" s="74"/>
      <c r="G235" s="66"/>
    </row>
    <row r="236" spans="1:7" ht="11.25" hidden="1" x14ac:dyDescent="0.25">
      <c r="A236" s="7" t="s">
        <v>147</v>
      </c>
      <c r="B236" s="15" t="s">
        <v>147</v>
      </c>
      <c r="C236" s="8" t="s">
        <v>96</v>
      </c>
      <c r="D236" s="11" t="s">
        <v>35</v>
      </c>
      <c r="E236" s="74"/>
      <c r="F236" s="74"/>
      <c r="G236" s="66"/>
    </row>
    <row r="237" spans="1:7" ht="11.25" hidden="1" x14ac:dyDescent="0.25">
      <c r="A237" s="7" t="s">
        <v>147</v>
      </c>
      <c r="B237" s="15" t="s">
        <v>147</v>
      </c>
      <c r="C237" s="8" t="s">
        <v>89</v>
      </c>
      <c r="D237" s="11" t="s">
        <v>26</v>
      </c>
      <c r="E237" s="74"/>
      <c r="F237" s="74"/>
      <c r="G237" s="66"/>
    </row>
    <row r="238" spans="1:7" ht="11.25" hidden="1" x14ac:dyDescent="0.25">
      <c r="A238" s="7" t="s">
        <v>147</v>
      </c>
      <c r="B238" s="15" t="s">
        <v>147</v>
      </c>
      <c r="C238" s="8" t="s">
        <v>212</v>
      </c>
      <c r="D238" s="11" t="s">
        <v>213</v>
      </c>
      <c r="E238" s="74"/>
      <c r="F238" s="74"/>
      <c r="G238" s="66"/>
    </row>
    <row r="239" spans="1:7" ht="11.25" hidden="1" x14ac:dyDescent="0.25">
      <c r="A239" s="7" t="s">
        <v>147</v>
      </c>
      <c r="B239" s="15" t="s">
        <v>147</v>
      </c>
      <c r="C239" s="8" t="s">
        <v>103</v>
      </c>
      <c r="D239" s="11" t="s">
        <v>36</v>
      </c>
      <c r="E239" s="74"/>
      <c r="F239" s="74"/>
      <c r="G239" s="66"/>
    </row>
    <row r="240" spans="1:7" ht="11.25" hidden="1" x14ac:dyDescent="0.25">
      <c r="A240" s="7" t="s">
        <v>147</v>
      </c>
      <c r="B240" s="15" t="s">
        <v>147</v>
      </c>
      <c r="C240" s="8" t="s">
        <v>154</v>
      </c>
      <c r="D240" s="11" t="s">
        <v>40</v>
      </c>
      <c r="E240" s="74"/>
      <c r="F240" s="74"/>
      <c r="G240" s="66"/>
    </row>
    <row r="241" spans="1:7" ht="11.25" hidden="1" x14ac:dyDescent="0.25">
      <c r="A241" s="7" t="s">
        <v>147</v>
      </c>
      <c r="B241" s="15" t="s">
        <v>147</v>
      </c>
      <c r="C241" s="8" t="s">
        <v>187</v>
      </c>
      <c r="D241" s="11" t="s">
        <v>188</v>
      </c>
      <c r="E241" s="74"/>
      <c r="F241" s="74"/>
      <c r="G241" s="66"/>
    </row>
    <row r="242" spans="1:7" ht="11.25" hidden="1" x14ac:dyDescent="0.25">
      <c r="A242" s="7" t="s">
        <v>147</v>
      </c>
      <c r="B242" s="15" t="s">
        <v>147</v>
      </c>
      <c r="C242" s="8" t="s">
        <v>87</v>
      </c>
      <c r="D242" s="11" t="s">
        <v>27</v>
      </c>
      <c r="E242" s="74"/>
      <c r="F242" s="74"/>
      <c r="G242" s="66"/>
    </row>
    <row r="243" spans="1:7" ht="22.5" hidden="1" x14ac:dyDescent="0.25">
      <c r="A243" s="7" t="s">
        <v>147</v>
      </c>
      <c r="B243" s="15" t="s">
        <v>147</v>
      </c>
      <c r="C243" s="8" t="s">
        <v>104</v>
      </c>
      <c r="D243" s="11" t="s">
        <v>178</v>
      </c>
      <c r="E243" s="74"/>
      <c r="F243" s="74"/>
      <c r="G243" s="66"/>
    </row>
    <row r="244" spans="1:7" ht="11.25" hidden="1" x14ac:dyDescent="0.25">
      <c r="A244" s="7" t="s">
        <v>147</v>
      </c>
      <c r="B244" s="15" t="s">
        <v>147</v>
      </c>
      <c r="C244" s="8" t="s">
        <v>193</v>
      </c>
      <c r="D244" s="11" t="s">
        <v>28</v>
      </c>
      <c r="E244" s="74"/>
      <c r="F244" s="74"/>
      <c r="G244" s="66"/>
    </row>
    <row r="245" spans="1:7" ht="11.25" hidden="1" x14ac:dyDescent="0.25">
      <c r="A245" s="7" t="s">
        <v>147</v>
      </c>
      <c r="B245" s="15" t="s">
        <v>147</v>
      </c>
      <c r="C245" s="8" t="s">
        <v>105</v>
      </c>
      <c r="D245" s="11" t="s">
        <v>76</v>
      </c>
      <c r="E245" s="74"/>
      <c r="F245" s="74"/>
      <c r="G245" s="66"/>
    </row>
    <row r="246" spans="1:7" ht="22.5" hidden="1" x14ac:dyDescent="0.25">
      <c r="A246" s="7" t="s">
        <v>147</v>
      </c>
      <c r="B246" s="15" t="s">
        <v>147</v>
      </c>
      <c r="C246" s="8" t="s">
        <v>194</v>
      </c>
      <c r="D246" s="11" t="s">
        <v>37</v>
      </c>
      <c r="E246" s="74"/>
      <c r="F246" s="74"/>
      <c r="G246" s="66"/>
    </row>
    <row r="247" spans="1:7" ht="11.25" customHeight="1" x14ac:dyDescent="0.25">
      <c r="A247" s="5" t="s">
        <v>147</v>
      </c>
      <c r="B247" s="14" t="s">
        <v>268</v>
      </c>
      <c r="C247" s="6" t="s">
        <v>147</v>
      </c>
      <c r="D247" s="10" t="s">
        <v>223</v>
      </c>
      <c r="E247" s="76">
        <f>E248</f>
        <v>1240000</v>
      </c>
      <c r="F247" s="76">
        <f>F248</f>
        <v>0</v>
      </c>
      <c r="G247" s="67">
        <f>G248</f>
        <v>1240000</v>
      </c>
    </row>
    <row r="248" spans="1:7" ht="11.25" x14ac:dyDescent="0.25">
      <c r="A248" s="7" t="s">
        <v>147</v>
      </c>
      <c r="B248" s="15" t="s">
        <v>147</v>
      </c>
      <c r="C248" s="8" t="s">
        <v>87</v>
      </c>
      <c r="D248" s="11" t="s">
        <v>27</v>
      </c>
      <c r="E248" s="74">
        <v>1240000</v>
      </c>
      <c r="F248" s="74"/>
      <c r="G248" s="66">
        <f>E248+F248</f>
        <v>1240000</v>
      </c>
    </row>
    <row r="249" spans="1:7" ht="11.25" customHeight="1" x14ac:dyDescent="0.25">
      <c r="A249" s="5" t="s">
        <v>147</v>
      </c>
      <c r="B249" s="14" t="s">
        <v>269</v>
      </c>
      <c r="C249" s="6" t="s">
        <v>147</v>
      </c>
      <c r="D249" s="10" t="s">
        <v>224</v>
      </c>
      <c r="E249" s="76">
        <f>E250+E251</f>
        <v>77910</v>
      </c>
      <c r="F249" s="76">
        <f>F250+F251</f>
        <v>0</v>
      </c>
      <c r="G249" s="67">
        <f>G250+G251</f>
        <v>77910</v>
      </c>
    </row>
    <row r="250" spans="1:7" ht="11.25" x14ac:dyDescent="0.25">
      <c r="A250" s="7" t="s">
        <v>147</v>
      </c>
      <c r="B250" s="15" t="s">
        <v>147</v>
      </c>
      <c r="C250" s="8" t="s">
        <v>87</v>
      </c>
      <c r="D250" s="11" t="s">
        <v>27</v>
      </c>
      <c r="E250" s="74">
        <v>34000</v>
      </c>
      <c r="F250" s="74"/>
      <c r="G250" s="66">
        <f>E250+F250</f>
        <v>34000</v>
      </c>
    </row>
    <row r="251" spans="1:7" ht="22.5" x14ac:dyDescent="0.25">
      <c r="A251" s="7" t="s">
        <v>147</v>
      </c>
      <c r="B251" s="15" t="s">
        <v>147</v>
      </c>
      <c r="C251" s="8" t="s">
        <v>195</v>
      </c>
      <c r="D251" s="11" t="s">
        <v>38</v>
      </c>
      <c r="E251" s="74">
        <v>43910</v>
      </c>
      <c r="F251" s="74"/>
      <c r="G251" s="66">
        <f>E251+F251</f>
        <v>43910</v>
      </c>
    </row>
    <row r="252" spans="1:7" ht="11.25" customHeight="1" x14ac:dyDescent="0.25">
      <c r="A252" s="5" t="s">
        <v>147</v>
      </c>
      <c r="B252" s="14" t="s">
        <v>126</v>
      </c>
      <c r="C252" s="6" t="s">
        <v>147</v>
      </c>
      <c r="D252" s="10" t="s">
        <v>127</v>
      </c>
      <c r="E252" s="76">
        <f>E253+E254+E255+E256+E257+E258+E259+E260+E261+E262+E263</f>
        <v>823474</v>
      </c>
      <c r="F252" s="76">
        <f>F253+F254+F255+F256+F257+F258+F259+F260+F261+F262+F263</f>
        <v>0</v>
      </c>
      <c r="G252" s="67">
        <f>G253+G254+G255+G256+G257+G258+G259+G260+G261+G262+G263</f>
        <v>823474</v>
      </c>
    </row>
    <row r="253" spans="1:7" ht="22.5" x14ac:dyDescent="0.25">
      <c r="A253" s="7" t="s">
        <v>147</v>
      </c>
      <c r="B253" s="15" t="s">
        <v>147</v>
      </c>
      <c r="C253" s="8" t="s">
        <v>181</v>
      </c>
      <c r="D253" s="11" t="s">
        <v>182</v>
      </c>
      <c r="E253" s="74">
        <v>2000</v>
      </c>
      <c r="F253" s="74"/>
      <c r="G253" s="66">
        <f>E253+F253</f>
        <v>2000</v>
      </c>
    </row>
    <row r="254" spans="1:7" ht="11.25" x14ac:dyDescent="0.25">
      <c r="A254" s="7" t="s">
        <v>147</v>
      </c>
      <c r="B254" s="15" t="s">
        <v>147</v>
      </c>
      <c r="C254" s="8" t="s">
        <v>172</v>
      </c>
      <c r="D254" s="11" t="s">
        <v>23</v>
      </c>
      <c r="E254" s="74">
        <v>382060</v>
      </c>
      <c r="F254" s="74"/>
      <c r="G254" s="66">
        <f t="shared" ref="G254:G263" si="25">E254+F254</f>
        <v>382060</v>
      </c>
    </row>
    <row r="255" spans="1:7" ht="11.25" x14ac:dyDescent="0.25">
      <c r="A255" s="7" t="s">
        <v>147</v>
      </c>
      <c r="B255" s="15" t="s">
        <v>147</v>
      </c>
      <c r="C255" s="8" t="s">
        <v>183</v>
      </c>
      <c r="D255" s="11" t="s">
        <v>184</v>
      </c>
      <c r="E255" s="74">
        <v>20550</v>
      </c>
      <c r="F255" s="74"/>
      <c r="G255" s="66">
        <f t="shared" si="25"/>
        <v>20550</v>
      </c>
    </row>
    <row r="256" spans="1:7" ht="11.25" x14ac:dyDescent="0.25">
      <c r="A256" s="7" t="s">
        <v>147</v>
      </c>
      <c r="B256" s="15" t="s">
        <v>147</v>
      </c>
      <c r="C256" s="8" t="s">
        <v>101</v>
      </c>
      <c r="D256" s="11" t="s">
        <v>24</v>
      </c>
      <c r="E256" s="74">
        <v>62070</v>
      </c>
      <c r="F256" s="74"/>
      <c r="G256" s="66">
        <f t="shared" si="25"/>
        <v>62070</v>
      </c>
    </row>
    <row r="257" spans="1:7" ht="33.75" x14ac:dyDescent="0.25">
      <c r="A257" s="7" t="s">
        <v>147</v>
      </c>
      <c r="B257" s="15" t="s">
        <v>147</v>
      </c>
      <c r="C257" s="8" t="s">
        <v>102</v>
      </c>
      <c r="D257" s="11" t="s">
        <v>297</v>
      </c>
      <c r="E257" s="74">
        <v>8581</v>
      </c>
      <c r="F257" s="74"/>
      <c r="G257" s="66">
        <f t="shared" si="25"/>
        <v>8581</v>
      </c>
    </row>
    <row r="258" spans="1:7" ht="11.25" x14ac:dyDescent="0.25">
      <c r="A258" s="7" t="s">
        <v>147</v>
      </c>
      <c r="B258" s="15" t="s">
        <v>147</v>
      </c>
      <c r="C258" s="8" t="s">
        <v>89</v>
      </c>
      <c r="D258" s="11" t="s">
        <v>26</v>
      </c>
      <c r="E258" s="74">
        <v>28600</v>
      </c>
      <c r="F258" s="74"/>
      <c r="G258" s="66">
        <f t="shared" si="25"/>
        <v>28600</v>
      </c>
    </row>
    <row r="259" spans="1:7" ht="11.25" x14ac:dyDescent="0.25">
      <c r="A259" s="7" t="s">
        <v>147</v>
      </c>
      <c r="B259" s="15" t="s">
        <v>147</v>
      </c>
      <c r="C259" s="8" t="s">
        <v>219</v>
      </c>
      <c r="D259" s="11" t="s">
        <v>220</v>
      </c>
      <c r="E259" s="74">
        <v>298000</v>
      </c>
      <c r="F259" s="74"/>
      <c r="G259" s="66">
        <f t="shared" si="25"/>
        <v>298000</v>
      </c>
    </row>
    <row r="260" spans="1:7" ht="11.25" x14ac:dyDescent="0.25">
      <c r="A260" s="7" t="s">
        <v>147</v>
      </c>
      <c r="B260" s="15" t="s">
        <v>147</v>
      </c>
      <c r="C260" s="8" t="s">
        <v>154</v>
      </c>
      <c r="D260" s="11" t="s">
        <v>40</v>
      </c>
      <c r="E260" s="74">
        <v>5000</v>
      </c>
      <c r="F260" s="74"/>
      <c r="G260" s="66">
        <f t="shared" si="25"/>
        <v>5000</v>
      </c>
    </row>
    <row r="261" spans="1:7" ht="11.25" x14ac:dyDescent="0.25">
      <c r="A261" s="7" t="s">
        <v>147</v>
      </c>
      <c r="B261" s="15" t="s">
        <v>147</v>
      </c>
      <c r="C261" s="8" t="s">
        <v>187</v>
      </c>
      <c r="D261" s="11" t="s">
        <v>188</v>
      </c>
      <c r="E261" s="74">
        <v>2000</v>
      </c>
      <c r="F261" s="74"/>
      <c r="G261" s="66">
        <f t="shared" si="25"/>
        <v>2000</v>
      </c>
    </row>
    <row r="262" spans="1:7" ht="11.25" x14ac:dyDescent="0.25">
      <c r="A262" s="7" t="s">
        <v>147</v>
      </c>
      <c r="B262" s="15" t="s">
        <v>147</v>
      </c>
      <c r="C262" s="8" t="s">
        <v>87</v>
      </c>
      <c r="D262" s="11" t="s">
        <v>27</v>
      </c>
      <c r="E262" s="74">
        <v>3400</v>
      </c>
      <c r="F262" s="74"/>
      <c r="G262" s="66">
        <f t="shared" si="25"/>
        <v>3400</v>
      </c>
    </row>
    <row r="263" spans="1:7" ht="22.5" x14ac:dyDescent="0.25">
      <c r="A263" s="7" t="s">
        <v>147</v>
      </c>
      <c r="B263" s="15" t="s">
        <v>147</v>
      </c>
      <c r="C263" s="8" t="s">
        <v>194</v>
      </c>
      <c r="D263" s="11" t="s">
        <v>37</v>
      </c>
      <c r="E263" s="74">
        <v>11213</v>
      </c>
      <c r="F263" s="74"/>
      <c r="G263" s="66">
        <f t="shared" si="25"/>
        <v>11213</v>
      </c>
    </row>
    <row r="264" spans="1:7" ht="56.25" x14ac:dyDescent="0.25">
      <c r="A264" s="5" t="s">
        <v>147</v>
      </c>
      <c r="B264" s="21" t="s">
        <v>270</v>
      </c>
      <c r="C264" s="22" t="s">
        <v>147</v>
      </c>
      <c r="D264" s="10" t="s">
        <v>225</v>
      </c>
      <c r="E264" s="80">
        <f>E265+E266+E267+E268+E269+E270+E271+E272+E273</f>
        <v>317719</v>
      </c>
      <c r="F264" s="80">
        <f>F265+F266+F267+F268+F269+F270+F271+F272+F273</f>
        <v>0</v>
      </c>
      <c r="G264" s="67">
        <f>G265+G266+G267+G268+G269+G270+G271+G272+G273</f>
        <v>317719</v>
      </c>
    </row>
    <row r="265" spans="1:7" ht="22.5" x14ac:dyDescent="0.25">
      <c r="A265" s="5"/>
      <c r="B265" s="52"/>
      <c r="C265" s="51">
        <v>3020</v>
      </c>
      <c r="D265" s="71" t="s">
        <v>182</v>
      </c>
      <c r="E265" s="83">
        <v>197</v>
      </c>
      <c r="F265" s="351"/>
      <c r="G265" s="352">
        <f>E265+F265</f>
        <v>197</v>
      </c>
    </row>
    <row r="266" spans="1:7" ht="11.25" x14ac:dyDescent="0.25">
      <c r="A266" s="7" t="s">
        <v>147</v>
      </c>
      <c r="B266" s="46" t="s">
        <v>147</v>
      </c>
      <c r="C266" s="50" t="s">
        <v>172</v>
      </c>
      <c r="D266" s="11" t="s">
        <v>23</v>
      </c>
      <c r="E266" s="92">
        <v>197890</v>
      </c>
      <c r="F266" s="92"/>
      <c r="G266" s="352">
        <f t="shared" ref="G266:G273" si="26">E266+F266</f>
        <v>197890</v>
      </c>
    </row>
    <row r="267" spans="1:7" ht="11.25" x14ac:dyDescent="0.25">
      <c r="A267" s="7" t="s">
        <v>147</v>
      </c>
      <c r="B267" s="15" t="s">
        <v>147</v>
      </c>
      <c r="C267" s="8" t="s">
        <v>183</v>
      </c>
      <c r="D267" s="11" t="s">
        <v>184</v>
      </c>
      <c r="E267" s="74">
        <v>13740</v>
      </c>
      <c r="F267" s="74"/>
      <c r="G267" s="352">
        <f t="shared" si="26"/>
        <v>13740</v>
      </c>
    </row>
    <row r="268" spans="1:7" ht="11.25" x14ac:dyDescent="0.25">
      <c r="A268" s="7" t="s">
        <v>147</v>
      </c>
      <c r="B268" s="15" t="s">
        <v>147</v>
      </c>
      <c r="C268" s="8" t="s">
        <v>101</v>
      </c>
      <c r="D268" s="11" t="s">
        <v>24</v>
      </c>
      <c r="E268" s="74">
        <v>39846</v>
      </c>
      <c r="F268" s="74"/>
      <c r="G268" s="352">
        <f t="shared" si="26"/>
        <v>39846</v>
      </c>
    </row>
    <row r="269" spans="1:7" ht="33.75" x14ac:dyDescent="0.25">
      <c r="A269" s="7" t="s">
        <v>147</v>
      </c>
      <c r="B269" s="15" t="s">
        <v>147</v>
      </c>
      <c r="C269" s="8" t="s">
        <v>102</v>
      </c>
      <c r="D269" s="11" t="s">
        <v>297</v>
      </c>
      <c r="E269" s="74">
        <v>10111</v>
      </c>
      <c r="F269" s="74"/>
      <c r="G269" s="352">
        <f t="shared" si="26"/>
        <v>10111</v>
      </c>
    </row>
    <row r="270" spans="1:7" ht="11.25" x14ac:dyDescent="0.25">
      <c r="A270" s="7" t="s">
        <v>147</v>
      </c>
      <c r="B270" s="15" t="s">
        <v>147</v>
      </c>
      <c r="C270" s="8" t="s">
        <v>89</v>
      </c>
      <c r="D270" s="11" t="s">
        <v>26</v>
      </c>
      <c r="E270" s="74">
        <v>11500</v>
      </c>
      <c r="F270" s="74"/>
      <c r="G270" s="352">
        <f t="shared" si="26"/>
        <v>11500</v>
      </c>
    </row>
    <row r="271" spans="1:7" ht="11.25" x14ac:dyDescent="0.25">
      <c r="A271" s="7" t="s">
        <v>147</v>
      </c>
      <c r="B271" s="15" t="s">
        <v>147</v>
      </c>
      <c r="C271" s="8" t="s">
        <v>212</v>
      </c>
      <c r="D271" s="11" t="s">
        <v>213</v>
      </c>
      <c r="E271" s="74">
        <v>35000</v>
      </c>
      <c r="F271" s="74"/>
      <c r="G271" s="352">
        <f t="shared" si="26"/>
        <v>35000</v>
      </c>
    </row>
    <row r="272" spans="1:7" ht="11.25" x14ac:dyDescent="0.25">
      <c r="A272" s="7" t="s">
        <v>147</v>
      </c>
      <c r="B272" s="15" t="s">
        <v>147</v>
      </c>
      <c r="C272" s="31" t="s">
        <v>154</v>
      </c>
      <c r="D272" s="11" t="s">
        <v>40</v>
      </c>
      <c r="E272" s="74">
        <v>2500</v>
      </c>
      <c r="F272" s="74"/>
      <c r="G272" s="352">
        <f t="shared" si="26"/>
        <v>2500</v>
      </c>
    </row>
    <row r="273" spans="1:7" ht="22.5" x14ac:dyDescent="0.25">
      <c r="A273" s="5"/>
      <c r="B273" s="15"/>
      <c r="C273" s="28">
        <v>4440</v>
      </c>
      <c r="D273" s="11" t="s">
        <v>37</v>
      </c>
      <c r="E273" s="74">
        <v>6935</v>
      </c>
      <c r="F273" s="74"/>
      <c r="G273" s="352">
        <f t="shared" si="26"/>
        <v>6935</v>
      </c>
    </row>
    <row r="274" spans="1:7" ht="33.75" customHeight="1" x14ac:dyDescent="0.25">
      <c r="A274" s="5" t="s">
        <v>147</v>
      </c>
      <c r="B274" s="14" t="s">
        <v>271</v>
      </c>
      <c r="C274" s="53" t="s">
        <v>147</v>
      </c>
      <c r="D274" s="10" t="s">
        <v>226</v>
      </c>
      <c r="E274" s="76">
        <f>E275+E276+E277+E278+E279+E280+E281+E282+E283</f>
        <v>1079991</v>
      </c>
      <c r="F274" s="76">
        <f>F275+F276+F277+F278+F279+F280+F281+F282+F283</f>
        <v>0</v>
      </c>
      <c r="G274" s="67">
        <f>G275+G276+G277+G278+G279+G280+G281+G282+G283</f>
        <v>1079991</v>
      </c>
    </row>
    <row r="275" spans="1:7" ht="33.75" customHeight="1" x14ac:dyDescent="0.25">
      <c r="A275" s="5"/>
      <c r="B275" s="49"/>
      <c r="C275" s="23">
        <v>3020</v>
      </c>
      <c r="D275" s="11" t="s">
        <v>182</v>
      </c>
      <c r="E275" s="74">
        <v>2153</v>
      </c>
      <c r="F275" s="74"/>
      <c r="G275" s="68">
        <f>E275+F275</f>
        <v>2153</v>
      </c>
    </row>
    <row r="276" spans="1:7" ht="11.25" x14ac:dyDescent="0.25">
      <c r="A276" s="7" t="s">
        <v>147</v>
      </c>
      <c r="B276" s="15" t="s">
        <v>147</v>
      </c>
      <c r="C276" s="50" t="s">
        <v>172</v>
      </c>
      <c r="D276" s="11" t="s">
        <v>23</v>
      </c>
      <c r="E276" s="74">
        <v>785280</v>
      </c>
      <c r="F276" s="74"/>
      <c r="G276" s="68">
        <f t="shared" ref="G276:G283" si="27">E276+F276</f>
        <v>785280</v>
      </c>
    </row>
    <row r="277" spans="1:7" ht="11.25" x14ac:dyDescent="0.25">
      <c r="A277" s="7"/>
      <c r="B277" s="15"/>
      <c r="C277" s="50">
        <v>4040</v>
      </c>
      <c r="D277" s="11" t="s">
        <v>184</v>
      </c>
      <c r="E277" s="74">
        <v>47180</v>
      </c>
      <c r="F277" s="74"/>
      <c r="G277" s="68">
        <f t="shared" si="27"/>
        <v>47180</v>
      </c>
    </row>
    <row r="278" spans="1:7" ht="11.25" x14ac:dyDescent="0.25">
      <c r="A278" s="7" t="s">
        <v>147</v>
      </c>
      <c r="B278" s="15" t="s">
        <v>147</v>
      </c>
      <c r="C278" s="8" t="s">
        <v>101</v>
      </c>
      <c r="D278" s="11" t="s">
        <v>24</v>
      </c>
      <c r="E278" s="74">
        <v>141167</v>
      </c>
      <c r="F278" s="74"/>
      <c r="G278" s="68">
        <f t="shared" si="27"/>
        <v>141167</v>
      </c>
    </row>
    <row r="279" spans="1:7" ht="33.75" x14ac:dyDescent="0.25">
      <c r="A279" s="7" t="s">
        <v>147</v>
      </c>
      <c r="B279" s="15" t="s">
        <v>147</v>
      </c>
      <c r="C279" s="8" t="s">
        <v>102</v>
      </c>
      <c r="D279" s="11" t="s">
        <v>297</v>
      </c>
      <c r="E279" s="74">
        <v>20142</v>
      </c>
      <c r="F279" s="74"/>
      <c r="G279" s="68">
        <f t="shared" si="27"/>
        <v>20142</v>
      </c>
    </row>
    <row r="280" spans="1:7" ht="11.25" x14ac:dyDescent="0.25">
      <c r="A280" s="7" t="s">
        <v>147</v>
      </c>
      <c r="B280" s="15" t="s">
        <v>147</v>
      </c>
      <c r="C280" s="8" t="s">
        <v>89</v>
      </c>
      <c r="D280" s="11" t="s">
        <v>26</v>
      </c>
      <c r="E280" s="74">
        <v>16930</v>
      </c>
      <c r="F280" s="74"/>
      <c r="G280" s="68">
        <f t="shared" si="27"/>
        <v>16930</v>
      </c>
    </row>
    <row r="281" spans="1:7" ht="11.25" x14ac:dyDescent="0.25">
      <c r="A281" s="7" t="s">
        <v>147</v>
      </c>
      <c r="B281" s="15" t="s">
        <v>147</v>
      </c>
      <c r="C281" s="8" t="s">
        <v>212</v>
      </c>
      <c r="D281" s="11" t="s">
        <v>213</v>
      </c>
      <c r="E281" s="74">
        <v>29500</v>
      </c>
      <c r="F281" s="74"/>
      <c r="G281" s="68">
        <f t="shared" si="27"/>
        <v>29500</v>
      </c>
    </row>
    <row r="282" spans="1:7" ht="11.25" x14ac:dyDescent="0.25">
      <c r="A282" s="7" t="s">
        <v>147</v>
      </c>
      <c r="B282" s="15" t="s">
        <v>147</v>
      </c>
      <c r="C282" s="31" t="s">
        <v>154</v>
      </c>
      <c r="D282" s="11" t="s">
        <v>40</v>
      </c>
      <c r="E282" s="74">
        <v>4000</v>
      </c>
      <c r="F282" s="74"/>
      <c r="G282" s="68">
        <f t="shared" si="27"/>
        <v>4000</v>
      </c>
    </row>
    <row r="283" spans="1:7" ht="22.5" x14ac:dyDescent="0.25">
      <c r="A283" s="5"/>
      <c r="B283" s="15"/>
      <c r="C283" s="28">
        <v>4440</v>
      </c>
      <c r="D283" s="11" t="s">
        <v>37</v>
      </c>
      <c r="E283" s="74">
        <v>33639</v>
      </c>
      <c r="F283" s="74"/>
      <c r="G283" s="68">
        <f t="shared" si="27"/>
        <v>33639</v>
      </c>
    </row>
    <row r="284" spans="1:7" ht="11.25" customHeight="1" x14ac:dyDescent="0.25">
      <c r="A284" s="5" t="s">
        <v>147</v>
      </c>
      <c r="B284" s="14" t="s">
        <v>94</v>
      </c>
      <c r="C284" s="32" t="s">
        <v>147</v>
      </c>
      <c r="D284" s="10" t="s">
        <v>70</v>
      </c>
      <c r="E284" s="76">
        <f>E291+E294+E297+E299+E290</f>
        <v>35430</v>
      </c>
      <c r="F284" s="76">
        <f t="shared" ref="F284:G284" si="28">F291+F294+F297+F299+F290</f>
        <v>0</v>
      </c>
      <c r="G284" s="76">
        <f t="shared" si="28"/>
        <v>35430</v>
      </c>
    </row>
    <row r="285" spans="1:7" ht="11.25" hidden="1" x14ac:dyDescent="0.25">
      <c r="A285" s="7" t="s">
        <v>147</v>
      </c>
      <c r="B285" s="15" t="s">
        <v>147</v>
      </c>
      <c r="C285" s="8"/>
      <c r="D285" s="11"/>
      <c r="E285" s="74"/>
      <c r="F285" s="74"/>
      <c r="G285" s="66"/>
    </row>
    <row r="286" spans="1:7" ht="11.25" hidden="1" x14ac:dyDescent="0.25">
      <c r="A286" s="7" t="s">
        <v>147</v>
      </c>
      <c r="B286" s="15" t="s">
        <v>147</v>
      </c>
      <c r="C286" s="8"/>
      <c r="D286" s="11"/>
      <c r="E286" s="74"/>
      <c r="F286" s="74"/>
      <c r="G286" s="66"/>
    </row>
    <row r="287" spans="1:7" ht="11.25" hidden="1" x14ac:dyDescent="0.25">
      <c r="A287" s="7" t="s">
        <v>147</v>
      </c>
      <c r="B287" s="15" t="s">
        <v>147</v>
      </c>
      <c r="C287" s="8"/>
      <c r="D287" s="11"/>
      <c r="E287" s="74"/>
      <c r="F287" s="74"/>
      <c r="G287" s="66"/>
    </row>
    <row r="288" spans="1:7" ht="11.25" hidden="1" x14ac:dyDescent="0.25">
      <c r="A288" s="7" t="s">
        <v>147</v>
      </c>
      <c r="B288" s="15" t="s">
        <v>147</v>
      </c>
      <c r="C288" s="8"/>
      <c r="D288" s="11"/>
      <c r="E288" s="74"/>
      <c r="F288" s="74"/>
      <c r="G288" s="66"/>
    </row>
    <row r="289" spans="1:7" ht="11.25" hidden="1" x14ac:dyDescent="0.25">
      <c r="A289" s="7" t="s">
        <v>147</v>
      </c>
      <c r="B289" s="15" t="s">
        <v>147</v>
      </c>
      <c r="C289" s="8"/>
      <c r="D289" s="11"/>
      <c r="E289" s="74"/>
      <c r="F289" s="74"/>
      <c r="G289" s="66"/>
    </row>
    <row r="290" spans="1:7" ht="68.25" customHeight="1" x14ac:dyDescent="0.25">
      <c r="A290" s="7"/>
      <c r="B290" s="15"/>
      <c r="C290" s="8">
        <v>2360</v>
      </c>
      <c r="D290" s="11" t="s">
        <v>202</v>
      </c>
      <c r="E290" s="74">
        <v>3000</v>
      </c>
      <c r="F290" s="74">
        <v>0</v>
      </c>
      <c r="G290" s="66">
        <f>E290+F290</f>
        <v>3000</v>
      </c>
    </row>
    <row r="291" spans="1:7" ht="18.75" customHeight="1" x14ac:dyDescent="0.25">
      <c r="A291" s="7" t="s">
        <v>147</v>
      </c>
      <c r="B291" s="15" t="s">
        <v>147</v>
      </c>
      <c r="C291" s="8" t="s">
        <v>101</v>
      </c>
      <c r="D291" s="11" t="s">
        <v>24</v>
      </c>
      <c r="E291" s="74">
        <v>990</v>
      </c>
      <c r="F291" s="74"/>
      <c r="G291" s="66">
        <f t="shared" ref="G291:G299" si="29">E291+F291</f>
        <v>990</v>
      </c>
    </row>
    <row r="292" spans="1:7" ht="11.25" hidden="1" x14ac:dyDescent="0.25">
      <c r="A292" s="7" t="s">
        <v>147</v>
      </c>
      <c r="B292" s="15" t="s">
        <v>147</v>
      </c>
      <c r="C292" s="8"/>
      <c r="D292" s="11"/>
      <c r="E292" s="74"/>
      <c r="F292" s="74"/>
      <c r="G292" s="66">
        <f t="shared" si="29"/>
        <v>0</v>
      </c>
    </row>
    <row r="293" spans="1:7" ht="11.25" hidden="1" x14ac:dyDescent="0.25">
      <c r="A293" s="7" t="s">
        <v>147</v>
      </c>
      <c r="B293" s="15" t="s">
        <v>147</v>
      </c>
      <c r="C293" s="8"/>
      <c r="D293" s="11"/>
      <c r="E293" s="74"/>
      <c r="F293" s="74"/>
      <c r="G293" s="66">
        <f t="shared" si="29"/>
        <v>0</v>
      </c>
    </row>
    <row r="294" spans="1:7" ht="33.75" x14ac:dyDescent="0.25">
      <c r="A294" s="7" t="s">
        <v>147</v>
      </c>
      <c r="B294" s="15" t="s">
        <v>147</v>
      </c>
      <c r="C294" s="8" t="s">
        <v>102</v>
      </c>
      <c r="D294" s="11" t="s">
        <v>297</v>
      </c>
      <c r="E294" s="74">
        <v>140</v>
      </c>
      <c r="F294" s="74"/>
      <c r="G294" s="66">
        <f t="shared" si="29"/>
        <v>140</v>
      </c>
    </row>
    <row r="295" spans="1:7" ht="11.25" hidden="1" x14ac:dyDescent="0.25">
      <c r="A295" s="7" t="s">
        <v>147</v>
      </c>
      <c r="B295" s="15" t="s">
        <v>147</v>
      </c>
      <c r="C295" s="8"/>
      <c r="D295" s="11"/>
      <c r="E295" s="74"/>
      <c r="F295" s="74"/>
      <c r="G295" s="66">
        <f t="shared" si="29"/>
        <v>0</v>
      </c>
    </row>
    <row r="296" spans="1:7" ht="11.25" hidden="1" x14ac:dyDescent="0.25">
      <c r="A296" s="7" t="s">
        <v>147</v>
      </c>
      <c r="B296" s="15" t="s">
        <v>147</v>
      </c>
      <c r="C296" s="8"/>
      <c r="D296" s="11"/>
      <c r="E296" s="74"/>
      <c r="F296" s="74"/>
      <c r="G296" s="66">
        <f t="shared" si="29"/>
        <v>0</v>
      </c>
    </row>
    <row r="297" spans="1:7" ht="11.25" x14ac:dyDescent="0.25">
      <c r="A297" s="7" t="s">
        <v>147</v>
      </c>
      <c r="B297" s="15" t="s">
        <v>147</v>
      </c>
      <c r="C297" s="8" t="s">
        <v>96</v>
      </c>
      <c r="D297" s="11" t="s">
        <v>35</v>
      </c>
      <c r="E297" s="74">
        <v>5720</v>
      </c>
      <c r="F297" s="74"/>
      <c r="G297" s="66">
        <f t="shared" si="29"/>
        <v>5720</v>
      </c>
    </row>
    <row r="298" spans="1:7" ht="11.25" hidden="1" x14ac:dyDescent="0.25">
      <c r="A298" s="7" t="s">
        <v>147</v>
      </c>
      <c r="B298" s="15" t="s">
        <v>147</v>
      </c>
      <c r="C298" s="8"/>
      <c r="D298" s="11"/>
      <c r="E298" s="74"/>
      <c r="F298" s="74"/>
      <c r="G298" s="66">
        <f t="shared" si="29"/>
        <v>0</v>
      </c>
    </row>
    <row r="299" spans="1:7" ht="11.25" x14ac:dyDescent="0.25">
      <c r="A299" s="7" t="s">
        <v>147</v>
      </c>
      <c r="B299" s="15" t="s">
        <v>147</v>
      </c>
      <c r="C299" s="8" t="s">
        <v>87</v>
      </c>
      <c r="D299" s="11" t="s">
        <v>27</v>
      </c>
      <c r="E299" s="74">
        <v>25580</v>
      </c>
      <c r="F299" s="74"/>
      <c r="G299" s="66">
        <f t="shared" si="29"/>
        <v>25580</v>
      </c>
    </row>
    <row r="300" spans="1:7" ht="11.25" hidden="1" x14ac:dyDescent="0.25">
      <c r="A300" s="7" t="s">
        <v>147</v>
      </c>
      <c r="B300" s="15" t="s">
        <v>147</v>
      </c>
      <c r="C300" s="8"/>
      <c r="D300" s="11"/>
      <c r="E300" s="74"/>
      <c r="F300" s="74"/>
      <c r="G300" s="66"/>
    </row>
    <row r="301" spans="1:7" ht="11.25" x14ac:dyDescent="0.25">
      <c r="A301" s="3" t="s">
        <v>227</v>
      </c>
      <c r="B301" s="13" t="s">
        <v>147</v>
      </c>
      <c r="C301" s="4" t="s">
        <v>147</v>
      </c>
      <c r="D301" s="9" t="s">
        <v>54</v>
      </c>
      <c r="E301" s="75">
        <f>E302+E304+E308+E321</f>
        <v>444000</v>
      </c>
      <c r="F301" s="75"/>
      <c r="G301" s="61">
        <f>G302+G304+G308+G321</f>
        <v>444000</v>
      </c>
    </row>
    <row r="302" spans="1:7" ht="11.25" x14ac:dyDescent="0.25">
      <c r="A302" s="40"/>
      <c r="B302" s="54">
        <v>85111</v>
      </c>
      <c r="C302" s="56"/>
      <c r="D302" s="55" t="s">
        <v>331</v>
      </c>
      <c r="E302" s="93">
        <f>E303</f>
        <v>60000</v>
      </c>
      <c r="F302" s="93">
        <f>F303</f>
        <v>0</v>
      </c>
      <c r="G302" s="69">
        <f>G303</f>
        <v>60000</v>
      </c>
    </row>
    <row r="303" spans="1:7" ht="45" x14ac:dyDescent="0.25">
      <c r="A303" s="40"/>
      <c r="B303" s="49"/>
      <c r="C303" s="23">
        <v>6220</v>
      </c>
      <c r="D303" s="72" t="s">
        <v>298</v>
      </c>
      <c r="E303" s="91">
        <v>60000</v>
      </c>
      <c r="F303" s="84"/>
      <c r="G303" s="63">
        <f>E303+F303</f>
        <v>60000</v>
      </c>
    </row>
    <row r="304" spans="1:7" ht="11.25" customHeight="1" x14ac:dyDescent="0.25">
      <c r="A304" s="5" t="s">
        <v>147</v>
      </c>
      <c r="B304" s="14" t="s">
        <v>272</v>
      </c>
      <c r="C304" s="32" t="s">
        <v>147</v>
      </c>
      <c r="D304" s="10" t="s">
        <v>77</v>
      </c>
      <c r="E304" s="90">
        <f>E305+E306+E307</f>
        <v>3000</v>
      </c>
      <c r="F304" s="90">
        <f>F305+F306+F307</f>
        <v>0</v>
      </c>
      <c r="G304" s="67">
        <f>G305+G306+G307</f>
        <v>3000</v>
      </c>
    </row>
    <row r="305" spans="1:7" ht="11.25" x14ac:dyDescent="0.25">
      <c r="A305" s="7" t="s">
        <v>147</v>
      </c>
      <c r="B305" s="15" t="s">
        <v>147</v>
      </c>
      <c r="C305" s="8" t="s">
        <v>96</v>
      </c>
      <c r="D305" s="11" t="s">
        <v>35</v>
      </c>
      <c r="E305" s="74">
        <v>1120</v>
      </c>
      <c r="F305" s="74"/>
      <c r="G305" s="66">
        <f>E305+F305</f>
        <v>1120</v>
      </c>
    </row>
    <row r="306" spans="1:7" ht="11.25" x14ac:dyDescent="0.25">
      <c r="A306" s="7" t="s">
        <v>147</v>
      </c>
      <c r="B306" s="15" t="s">
        <v>147</v>
      </c>
      <c r="C306" s="8" t="s">
        <v>89</v>
      </c>
      <c r="D306" s="11" t="s">
        <v>26</v>
      </c>
      <c r="E306" s="74">
        <v>1000</v>
      </c>
      <c r="F306" s="74"/>
      <c r="G306" s="66">
        <f t="shared" ref="G306:G307" si="30">E306+F306</f>
        <v>1000</v>
      </c>
    </row>
    <row r="307" spans="1:7" ht="11.25" x14ac:dyDescent="0.25">
      <c r="A307" s="7" t="s">
        <v>147</v>
      </c>
      <c r="B307" s="15" t="s">
        <v>147</v>
      </c>
      <c r="C307" s="8" t="s">
        <v>87</v>
      </c>
      <c r="D307" s="11" t="s">
        <v>27</v>
      </c>
      <c r="E307" s="74">
        <v>880</v>
      </c>
      <c r="F307" s="74"/>
      <c r="G307" s="66">
        <f t="shared" si="30"/>
        <v>880</v>
      </c>
    </row>
    <row r="308" spans="1:7" ht="11.25" customHeight="1" x14ac:dyDescent="0.25">
      <c r="A308" s="5" t="s">
        <v>147</v>
      </c>
      <c r="B308" s="14" t="s">
        <v>273</v>
      </c>
      <c r="C308" s="6" t="s">
        <v>147</v>
      </c>
      <c r="D308" s="10" t="s">
        <v>55</v>
      </c>
      <c r="E308" s="76">
        <f>E309+E310+E311+E312+E313+E314+E315+E316+E317+E318+E319+E320</f>
        <v>369000</v>
      </c>
      <c r="F308" s="76">
        <f>F309+F310+F311+F312+F313+F314+F315+F316+F317+F318+F319+F320</f>
        <v>0</v>
      </c>
      <c r="G308" s="67">
        <f>G309+G310+G311+G312+G313+G314+G315+G316+G317+G318+G319+G320</f>
        <v>369000</v>
      </c>
    </row>
    <row r="309" spans="1:7" ht="67.5" x14ac:dyDescent="0.25">
      <c r="A309" s="7" t="s">
        <v>147</v>
      </c>
      <c r="B309" s="15" t="s">
        <v>147</v>
      </c>
      <c r="C309" s="8" t="s">
        <v>136</v>
      </c>
      <c r="D309" s="11" t="s">
        <v>202</v>
      </c>
      <c r="E309" s="74">
        <v>40000</v>
      </c>
      <c r="F309" s="74"/>
      <c r="G309" s="66">
        <f>E309+F309</f>
        <v>40000</v>
      </c>
    </row>
    <row r="310" spans="1:7" ht="45" x14ac:dyDescent="0.25">
      <c r="A310" s="7" t="s">
        <v>147</v>
      </c>
      <c r="B310" s="15" t="s">
        <v>147</v>
      </c>
      <c r="C310" s="8" t="s">
        <v>228</v>
      </c>
      <c r="D310" s="11" t="s">
        <v>229</v>
      </c>
      <c r="E310" s="74">
        <v>25000</v>
      </c>
      <c r="F310" s="74"/>
      <c r="G310" s="66">
        <f t="shared" ref="G310:G320" si="31">E310+F310</f>
        <v>25000</v>
      </c>
    </row>
    <row r="311" spans="1:7" ht="11.25" x14ac:dyDescent="0.25">
      <c r="A311" s="7" t="s">
        <v>147</v>
      </c>
      <c r="B311" s="15" t="s">
        <v>147</v>
      </c>
      <c r="C311" s="8" t="s">
        <v>101</v>
      </c>
      <c r="D311" s="11" t="s">
        <v>24</v>
      </c>
      <c r="E311" s="74">
        <v>2000</v>
      </c>
      <c r="F311" s="74"/>
      <c r="G311" s="66">
        <f t="shared" si="31"/>
        <v>2000</v>
      </c>
    </row>
    <row r="312" spans="1:7" ht="33.75" x14ac:dyDescent="0.25">
      <c r="A312" s="7" t="s">
        <v>147</v>
      </c>
      <c r="B312" s="15" t="s">
        <v>147</v>
      </c>
      <c r="C312" s="8" t="s">
        <v>102</v>
      </c>
      <c r="D312" s="11" t="s">
        <v>297</v>
      </c>
      <c r="E312" s="74">
        <v>300</v>
      </c>
      <c r="F312" s="74"/>
      <c r="G312" s="66">
        <f t="shared" si="31"/>
        <v>300</v>
      </c>
    </row>
    <row r="313" spans="1:7" ht="11.25" x14ac:dyDescent="0.25">
      <c r="A313" s="7" t="s">
        <v>147</v>
      </c>
      <c r="B313" s="15" t="s">
        <v>147</v>
      </c>
      <c r="C313" s="8" t="s">
        <v>96</v>
      </c>
      <c r="D313" s="11" t="s">
        <v>35</v>
      </c>
      <c r="E313" s="74">
        <v>130020</v>
      </c>
      <c r="F313" s="74"/>
      <c r="G313" s="66">
        <f t="shared" si="31"/>
        <v>130020</v>
      </c>
    </row>
    <row r="314" spans="1:7" ht="11.25" x14ac:dyDescent="0.25">
      <c r="A314" s="7" t="s">
        <v>147</v>
      </c>
      <c r="B314" s="15" t="s">
        <v>147</v>
      </c>
      <c r="C314" s="8" t="s">
        <v>89</v>
      </c>
      <c r="D314" s="11" t="s">
        <v>26</v>
      </c>
      <c r="E314" s="74">
        <v>27450</v>
      </c>
      <c r="F314" s="74"/>
      <c r="G314" s="66">
        <f t="shared" si="31"/>
        <v>27450</v>
      </c>
    </row>
    <row r="315" spans="1:7" ht="11.25" x14ac:dyDescent="0.25">
      <c r="A315" s="7" t="s">
        <v>147</v>
      </c>
      <c r="B315" s="15" t="s">
        <v>147</v>
      </c>
      <c r="C315" s="8" t="s">
        <v>103</v>
      </c>
      <c r="D315" s="11" t="s">
        <v>36</v>
      </c>
      <c r="E315" s="74">
        <v>8000</v>
      </c>
      <c r="F315" s="74"/>
      <c r="G315" s="66">
        <f t="shared" si="31"/>
        <v>8000</v>
      </c>
    </row>
    <row r="316" spans="1:7" ht="11.25" x14ac:dyDescent="0.25">
      <c r="A316" s="7" t="s">
        <v>147</v>
      </c>
      <c r="B316" s="15" t="s">
        <v>147</v>
      </c>
      <c r="C316" s="8" t="s">
        <v>154</v>
      </c>
      <c r="D316" s="11" t="s">
        <v>40</v>
      </c>
      <c r="E316" s="74">
        <v>2000</v>
      </c>
      <c r="F316" s="74"/>
      <c r="G316" s="66">
        <f t="shared" si="31"/>
        <v>2000</v>
      </c>
    </row>
    <row r="317" spans="1:7" ht="11.25" x14ac:dyDescent="0.25">
      <c r="A317" s="7" t="s">
        <v>147</v>
      </c>
      <c r="B317" s="15" t="s">
        <v>147</v>
      </c>
      <c r="C317" s="8" t="s">
        <v>87</v>
      </c>
      <c r="D317" s="11" t="s">
        <v>27</v>
      </c>
      <c r="E317" s="74">
        <v>127000</v>
      </c>
      <c r="F317" s="74"/>
      <c r="G317" s="66">
        <f t="shared" si="31"/>
        <v>127000</v>
      </c>
    </row>
    <row r="318" spans="1:7" ht="22.5" x14ac:dyDescent="0.25">
      <c r="A318" s="7" t="s">
        <v>147</v>
      </c>
      <c r="B318" s="15" t="s">
        <v>147</v>
      </c>
      <c r="C318" s="8" t="s">
        <v>104</v>
      </c>
      <c r="D318" s="11" t="s">
        <v>178</v>
      </c>
      <c r="E318" s="74">
        <v>2500</v>
      </c>
      <c r="F318" s="74"/>
      <c r="G318" s="66">
        <f t="shared" si="31"/>
        <v>2500</v>
      </c>
    </row>
    <row r="319" spans="1:7" ht="11.25" x14ac:dyDescent="0.25">
      <c r="A319" s="7" t="s">
        <v>147</v>
      </c>
      <c r="B319" s="15" t="s">
        <v>147</v>
      </c>
      <c r="C319" s="8" t="s">
        <v>193</v>
      </c>
      <c r="D319" s="11" t="s">
        <v>28</v>
      </c>
      <c r="E319" s="74">
        <v>730</v>
      </c>
      <c r="F319" s="74"/>
      <c r="G319" s="66">
        <f t="shared" si="31"/>
        <v>730</v>
      </c>
    </row>
    <row r="320" spans="1:7" ht="11.25" x14ac:dyDescent="0.25">
      <c r="A320" s="7" t="s">
        <v>147</v>
      </c>
      <c r="B320" s="15" t="s">
        <v>147</v>
      </c>
      <c r="C320" s="8" t="s">
        <v>105</v>
      </c>
      <c r="D320" s="11" t="s">
        <v>76</v>
      </c>
      <c r="E320" s="74">
        <v>4000</v>
      </c>
      <c r="F320" s="74"/>
      <c r="G320" s="66">
        <f t="shared" si="31"/>
        <v>4000</v>
      </c>
    </row>
    <row r="321" spans="1:7" ht="11.25" customHeight="1" x14ac:dyDescent="0.25">
      <c r="A321" s="5" t="s">
        <v>147</v>
      </c>
      <c r="B321" s="14" t="s">
        <v>274</v>
      </c>
      <c r="C321" s="6" t="s">
        <v>147</v>
      </c>
      <c r="D321" s="10" t="s">
        <v>70</v>
      </c>
      <c r="E321" s="76">
        <f>E322+E323+E324</f>
        <v>12000</v>
      </c>
      <c r="F321" s="76">
        <f>F322+F323+F324</f>
        <v>0</v>
      </c>
      <c r="G321" s="67">
        <v>12000</v>
      </c>
    </row>
    <row r="322" spans="1:7" ht="67.5" x14ac:dyDescent="0.25">
      <c r="A322" s="7" t="s">
        <v>147</v>
      </c>
      <c r="B322" s="15" t="s">
        <v>147</v>
      </c>
      <c r="C322" s="8" t="s">
        <v>136</v>
      </c>
      <c r="D322" s="11" t="s">
        <v>202</v>
      </c>
      <c r="E322" s="74">
        <v>10000</v>
      </c>
      <c r="F322" s="74"/>
      <c r="G322" s="66">
        <f>E322+F322</f>
        <v>10000</v>
      </c>
    </row>
    <row r="323" spans="1:7" ht="11.25" x14ac:dyDescent="0.25">
      <c r="A323" s="7" t="s">
        <v>147</v>
      </c>
      <c r="B323" s="15" t="s">
        <v>147</v>
      </c>
      <c r="C323" s="8" t="s">
        <v>89</v>
      </c>
      <c r="D323" s="11" t="s">
        <v>26</v>
      </c>
      <c r="E323" s="74">
        <v>1050</v>
      </c>
      <c r="F323" s="74"/>
      <c r="G323" s="66">
        <f t="shared" ref="G323:G324" si="32">E323+F323</f>
        <v>1050</v>
      </c>
    </row>
    <row r="324" spans="1:7" ht="11.25" x14ac:dyDescent="0.25">
      <c r="A324" s="7" t="s">
        <v>147</v>
      </c>
      <c r="B324" s="15" t="s">
        <v>147</v>
      </c>
      <c r="C324" s="8" t="s">
        <v>87</v>
      </c>
      <c r="D324" s="11" t="s">
        <v>27</v>
      </c>
      <c r="E324" s="74">
        <v>950</v>
      </c>
      <c r="F324" s="74"/>
      <c r="G324" s="66">
        <f t="shared" si="32"/>
        <v>950</v>
      </c>
    </row>
    <row r="325" spans="1:7" ht="11.25" x14ac:dyDescent="0.25">
      <c r="A325" s="3" t="s">
        <v>128</v>
      </c>
      <c r="B325" s="13" t="s">
        <v>147</v>
      </c>
      <c r="C325" s="4" t="s">
        <v>147</v>
      </c>
      <c r="D325" s="9" t="s">
        <v>29</v>
      </c>
      <c r="E325" s="75">
        <f>E326+E328+E343+E346+E349+E351+E354+E357+E376+E378+E380+E382</f>
        <v>5458487</v>
      </c>
      <c r="F325" s="75">
        <f t="shared" ref="F325:G325" si="33">F326+F328+F343+F346+F349+F351+F354+F357+F376+F378+F380+F382</f>
        <v>5000</v>
      </c>
      <c r="G325" s="75">
        <f t="shared" si="33"/>
        <v>5463487</v>
      </c>
    </row>
    <row r="326" spans="1:7" ht="11.25" customHeight="1" x14ac:dyDescent="0.25">
      <c r="A326" s="5" t="s">
        <v>147</v>
      </c>
      <c r="B326" s="14" t="s">
        <v>275</v>
      </c>
      <c r="C326" s="6" t="s">
        <v>147</v>
      </c>
      <c r="D326" s="10" t="s">
        <v>230</v>
      </c>
      <c r="E326" s="76">
        <f>E327</f>
        <v>702250</v>
      </c>
      <c r="F326" s="76">
        <f>F327</f>
        <v>0</v>
      </c>
      <c r="G326" s="62">
        <f>G327</f>
        <v>702250</v>
      </c>
    </row>
    <row r="327" spans="1:7" ht="33.75" x14ac:dyDescent="0.25">
      <c r="A327" s="7" t="s">
        <v>147</v>
      </c>
      <c r="B327" s="15" t="s">
        <v>147</v>
      </c>
      <c r="C327" s="8" t="s">
        <v>214</v>
      </c>
      <c r="D327" s="11" t="s">
        <v>215</v>
      </c>
      <c r="E327" s="74">
        <v>702250</v>
      </c>
      <c r="F327" s="74"/>
      <c r="G327" s="66">
        <f>E327+F327</f>
        <v>702250</v>
      </c>
    </row>
    <row r="328" spans="1:7" ht="11.25" customHeight="1" x14ac:dyDescent="0.25">
      <c r="A328" s="5" t="s">
        <v>147</v>
      </c>
      <c r="B328" s="14" t="s">
        <v>129</v>
      </c>
      <c r="C328" s="6" t="s">
        <v>147</v>
      </c>
      <c r="D328" s="10" t="s">
        <v>80</v>
      </c>
      <c r="E328" s="76">
        <f>E329+E330+E331+E332+E333+E334+E335+E336+E337+E338+E339+E340+E341+E342</f>
        <v>700299</v>
      </c>
      <c r="F328" s="76">
        <f>F329+F330+F331+F332+F333+F334+F335+F336+F337+F338+F339+F340+F341+F342</f>
        <v>0</v>
      </c>
      <c r="G328" s="67">
        <f>G329+G330+G331+G332+G333+G334+G335+G336+G337+G338+G339+G340+G341+G342</f>
        <v>700299</v>
      </c>
    </row>
    <row r="329" spans="1:7" ht="22.5" x14ac:dyDescent="0.25">
      <c r="A329" s="7" t="s">
        <v>147</v>
      </c>
      <c r="B329" s="15" t="s">
        <v>147</v>
      </c>
      <c r="C329" s="8" t="s">
        <v>181</v>
      </c>
      <c r="D329" s="11" t="s">
        <v>182</v>
      </c>
      <c r="E329" s="74">
        <v>2000</v>
      </c>
      <c r="F329" s="74"/>
      <c r="G329" s="66">
        <f>E329+F329</f>
        <v>2000</v>
      </c>
    </row>
    <row r="330" spans="1:7" ht="11.25" x14ac:dyDescent="0.25">
      <c r="A330" s="7" t="s">
        <v>147</v>
      </c>
      <c r="B330" s="15" t="s">
        <v>147</v>
      </c>
      <c r="C330" s="8" t="s">
        <v>172</v>
      </c>
      <c r="D330" s="11" t="s">
        <v>23</v>
      </c>
      <c r="E330" s="74">
        <v>350660</v>
      </c>
      <c r="F330" s="74"/>
      <c r="G330" s="66">
        <f t="shared" ref="G330:G342" si="34">E330+F330</f>
        <v>350660</v>
      </c>
    </row>
    <row r="331" spans="1:7" ht="11.25" x14ac:dyDescent="0.25">
      <c r="A331" s="7" t="s">
        <v>147</v>
      </c>
      <c r="B331" s="15" t="s">
        <v>147</v>
      </c>
      <c r="C331" s="8" t="s">
        <v>183</v>
      </c>
      <c r="D331" s="11" t="s">
        <v>184</v>
      </c>
      <c r="E331" s="74">
        <v>20000</v>
      </c>
      <c r="F331" s="74"/>
      <c r="G331" s="66">
        <f t="shared" si="34"/>
        <v>20000</v>
      </c>
    </row>
    <row r="332" spans="1:7" ht="11.25" x14ac:dyDescent="0.25">
      <c r="A332" s="7" t="s">
        <v>147</v>
      </c>
      <c r="B332" s="15" t="s">
        <v>147</v>
      </c>
      <c r="C332" s="8" t="s">
        <v>101</v>
      </c>
      <c r="D332" s="11" t="s">
        <v>24</v>
      </c>
      <c r="E332" s="74">
        <v>64060</v>
      </c>
      <c r="F332" s="74"/>
      <c r="G332" s="66">
        <f t="shared" si="34"/>
        <v>64060</v>
      </c>
    </row>
    <row r="333" spans="1:7" ht="33.75" x14ac:dyDescent="0.25">
      <c r="A333" s="7" t="s">
        <v>147</v>
      </c>
      <c r="B333" s="15" t="s">
        <v>147</v>
      </c>
      <c r="C333" s="8" t="s">
        <v>102</v>
      </c>
      <c r="D333" s="11" t="s">
        <v>297</v>
      </c>
      <c r="E333" s="74">
        <v>9000</v>
      </c>
      <c r="F333" s="74"/>
      <c r="G333" s="66">
        <f t="shared" si="34"/>
        <v>9000</v>
      </c>
    </row>
    <row r="334" spans="1:7" ht="11.25" x14ac:dyDescent="0.25">
      <c r="A334" s="7"/>
      <c r="B334" s="15"/>
      <c r="C334" s="8">
        <v>4170</v>
      </c>
      <c r="D334" s="11" t="s">
        <v>35</v>
      </c>
      <c r="E334" s="74">
        <v>7000</v>
      </c>
      <c r="F334" s="74"/>
      <c r="G334" s="66">
        <f t="shared" si="34"/>
        <v>7000</v>
      </c>
    </row>
    <row r="335" spans="1:7" ht="11.25" x14ac:dyDescent="0.25">
      <c r="A335" s="7" t="s">
        <v>147</v>
      </c>
      <c r="B335" s="15" t="s">
        <v>147</v>
      </c>
      <c r="C335" s="8" t="s">
        <v>89</v>
      </c>
      <c r="D335" s="11" t="s">
        <v>26</v>
      </c>
      <c r="E335" s="74">
        <v>50451</v>
      </c>
      <c r="F335" s="74"/>
      <c r="G335" s="66">
        <f t="shared" si="34"/>
        <v>50451</v>
      </c>
    </row>
    <row r="336" spans="1:7" ht="11.25" x14ac:dyDescent="0.25">
      <c r="A336" s="7" t="s">
        <v>147</v>
      </c>
      <c r="B336" s="15" t="s">
        <v>147</v>
      </c>
      <c r="C336" s="8" t="s">
        <v>103</v>
      </c>
      <c r="D336" s="11" t="s">
        <v>36</v>
      </c>
      <c r="E336" s="74">
        <v>16000</v>
      </c>
      <c r="F336" s="74"/>
      <c r="G336" s="66">
        <f t="shared" si="34"/>
        <v>16000</v>
      </c>
    </row>
    <row r="337" spans="1:7" ht="11.25" x14ac:dyDescent="0.25">
      <c r="A337" s="7"/>
      <c r="B337" s="15"/>
      <c r="C337" s="8">
        <v>4280</v>
      </c>
      <c r="D337" s="11" t="s">
        <v>188</v>
      </c>
      <c r="E337" s="74">
        <v>500</v>
      </c>
      <c r="F337" s="74"/>
      <c r="G337" s="66">
        <f t="shared" si="34"/>
        <v>500</v>
      </c>
    </row>
    <row r="338" spans="1:7" ht="11.25" x14ac:dyDescent="0.25">
      <c r="A338" s="7" t="s">
        <v>147</v>
      </c>
      <c r="B338" s="15" t="s">
        <v>147</v>
      </c>
      <c r="C338" s="8" t="s">
        <v>87</v>
      </c>
      <c r="D338" s="11" t="s">
        <v>27</v>
      </c>
      <c r="E338" s="74">
        <v>167000</v>
      </c>
      <c r="F338" s="74"/>
      <c r="G338" s="66">
        <f t="shared" si="34"/>
        <v>167000</v>
      </c>
    </row>
    <row r="339" spans="1:7" ht="22.5" x14ac:dyDescent="0.25">
      <c r="A339" s="7" t="s">
        <v>147</v>
      </c>
      <c r="B339" s="15" t="s">
        <v>147</v>
      </c>
      <c r="C339" s="8" t="s">
        <v>104</v>
      </c>
      <c r="D339" s="11" t="s">
        <v>178</v>
      </c>
      <c r="E339" s="74">
        <v>2000</v>
      </c>
      <c r="F339" s="74"/>
      <c r="G339" s="66">
        <f t="shared" si="34"/>
        <v>2000</v>
      </c>
    </row>
    <row r="340" spans="1:7" ht="11.25" x14ac:dyDescent="0.25">
      <c r="A340" s="7" t="s">
        <v>147</v>
      </c>
      <c r="B340" s="15" t="s">
        <v>147</v>
      </c>
      <c r="C340" s="8" t="s">
        <v>193</v>
      </c>
      <c r="D340" s="11" t="s">
        <v>28</v>
      </c>
      <c r="E340" s="74">
        <v>1000</v>
      </c>
      <c r="F340" s="74"/>
      <c r="G340" s="66">
        <f t="shared" si="34"/>
        <v>1000</v>
      </c>
    </row>
    <row r="341" spans="1:7" ht="22.5" x14ac:dyDescent="0.25">
      <c r="A341" s="7" t="s">
        <v>147</v>
      </c>
      <c r="B341" s="15" t="s">
        <v>147</v>
      </c>
      <c r="C341" s="31" t="s">
        <v>194</v>
      </c>
      <c r="D341" s="11" t="s">
        <v>37</v>
      </c>
      <c r="E341" s="74">
        <v>7628</v>
      </c>
      <c r="F341" s="87"/>
      <c r="G341" s="66">
        <f t="shared" si="34"/>
        <v>7628</v>
      </c>
    </row>
    <row r="342" spans="1:7" ht="22.5" x14ac:dyDescent="0.25">
      <c r="A342" s="5"/>
      <c r="B342" s="15"/>
      <c r="C342" s="28">
        <v>4700</v>
      </c>
      <c r="D342" s="30" t="s">
        <v>38</v>
      </c>
      <c r="E342" s="85">
        <v>3000</v>
      </c>
      <c r="F342" s="358"/>
      <c r="G342" s="357">
        <f t="shared" si="34"/>
        <v>3000</v>
      </c>
    </row>
    <row r="343" spans="1:7" ht="22.5" customHeight="1" x14ac:dyDescent="0.25">
      <c r="A343" s="5" t="s">
        <v>147</v>
      </c>
      <c r="B343" s="14" t="s">
        <v>276</v>
      </c>
      <c r="C343" s="32" t="s">
        <v>147</v>
      </c>
      <c r="D343" s="10" t="s">
        <v>231</v>
      </c>
      <c r="E343" s="76">
        <f>E344+E345</f>
        <v>3500</v>
      </c>
      <c r="F343" s="90">
        <f>F344+F345</f>
        <v>0</v>
      </c>
      <c r="G343" s="67">
        <f>G344+G345</f>
        <v>3500</v>
      </c>
    </row>
    <row r="344" spans="1:7" ht="11.25" x14ac:dyDescent="0.25">
      <c r="A344" s="7" t="s">
        <v>147</v>
      </c>
      <c r="B344" s="15" t="s">
        <v>147</v>
      </c>
      <c r="C344" s="8" t="s">
        <v>89</v>
      </c>
      <c r="D344" s="11" t="s">
        <v>26</v>
      </c>
      <c r="E344" s="74">
        <v>500</v>
      </c>
      <c r="F344" s="74"/>
      <c r="G344" s="66">
        <f>E344+F344</f>
        <v>500</v>
      </c>
    </row>
    <row r="345" spans="1:7" ht="11.25" x14ac:dyDescent="0.25">
      <c r="A345" s="7" t="s">
        <v>147</v>
      </c>
      <c r="B345" s="15" t="s">
        <v>147</v>
      </c>
      <c r="C345" s="8" t="s">
        <v>87</v>
      </c>
      <c r="D345" s="11" t="s">
        <v>27</v>
      </c>
      <c r="E345" s="74">
        <v>3000</v>
      </c>
      <c r="F345" s="74"/>
      <c r="G345" s="66">
        <f>E345+F345</f>
        <v>3000</v>
      </c>
    </row>
    <row r="346" spans="1:7" ht="56.25" x14ac:dyDescent="0.25">
      <c r="A346" s="5" t="s">
        <v>147</v>
      </c>
      <c r="B346" s="14" t="s">
        <v>130</v>
      </c>
      <c r="C346" s="6" t="s">
        <v>147</v>
      </c>
      <c r="D346" s="10" t="s">
        <v>131</v>
      </c>
      <c r="E346" s="76">
        <f>E347+E348</f>
        <v>55033</v>
      </c>
      <c r="F346" s="76">
        <f>F347+F348</f>
        <v>0</v>
      </c>
      <c r="G346" s="67">
        <f>G347+G348</f>
        <v>55033</v>
      </c>
    </row>
    <row r="347" spans="1:7" ht="56.25" x14ac:dyDescent="0.25">
      <c r="A347" s="7" t="s">
        <v>147</v>
      </c>
      <c r="B347" s="15" t="s">
        <v>147</v>
      </c>
      <c r="C347" s="8" t="s">
        <v>232</v>
      </c>
      <c r="D347" s="11" t="s">
        <v>233</v>
      </c>
      <c r="E347" s="74">
        <v>250</v>
      </c>
      <c r="F347" s="74"/>
      <c r="G347" s="66">
        <f>E347+F347</f>
        <v>250</v>
      </c>
    </row>
    <row r="348" spans="1:7" ht="11.25" x14ac:dyDescent="0.25">
      <c r="A348" s="7" t="s">
        <v>147</v>
      </c>
      <c r="B348" s="15" t="s">
        <v>147</v>
      </c>
      <c r="C348" s="8" t="s">
        <v>234</v>
      </c>
      <c r="D348" s="11" t="s">
        <v>32</v>
      </c>
      <c r="E348" s="74">
        <v>54783</v>
      </c>
      <c r="F348" s="74"/>
      <c r="G348" s="66">
        <f>E348+F348</f>
        <v>54783</v>
      </c>
    </row>
    <row r="349" spans="1:7" ht="33.75" customHeight="1" x14ac:dyDescent="0.25">
      <c r="A349" s="5" t="s">
        <v>147</v>
      </c>
      <c r="B349" s="14" t="s">
        <v>132</v>
      </c>
      <c r="C349" s="6" t="s">
        <v>147</v>
      </c>
      <c r="D349" s="10" t="s">
        <v>43</v>
      </c>
      <c r="E349" s="76">
        <f>E350</f>
        <v>450640</v>
      </c>
      <c r="F349" s="76">
        <f>F350</f>
        <v>0</v>
      </c>
      <c r="G349" s="67">
        <f>G350</f>
        <v>450640</v>
      </c>
    </row>
    <row r="350" spans="1:7" ht="11.25" x14ac:dyDescent="0.25">
      <c r="A350" s="7" t="s">
        <v>147</v>
      </c>
      <c r="B350" s="15" t="s">
        <v>147</v>
      </c>
      <c r="C350" s="8" t="s">
        <v>235</v>
      </c>
      <c r="D350" s="11" t="s">
        <v>31</v>
      </c>
      <c r="E350" s="74">
        <v>450640</v>
      </c>
      <c r="F350" s="74"/>
      <c r="G350" s="66">
        <f>E350+F350</f>
        <v>450640</v>
      </c>
    </row>
    <row r="351" spans="1:7" ht="11.25" customHeight="1" x14ac:dyDescent="0.25">
      <c r="A351" s="5" t="s">
        <v>147</v>
      </c>
      <c r="B351" s="14" t="s">
        <v>277</v>
      </c>
      <c r="C351" s="6" t="s">
        <v>147</v>
      </c>
      <c r="D351" s="10" t="s">
        <v>30</v>
      </c>
      <c r="E351" s="76">
        <f>E352+E353</f>
        <v>390000</v>
      </c>
      <c r="F351" s="76">
        <f t="shared" ref="F351:G351" si="35">F352+F353</f>
        <v>5000</v>
      </c>
      <c r="G351" s="76">
        <f t="shared" si="35"/>
        <v>395000</v>
      </c>
    </row>
    <row r="352" spans="1:7" ht="11.25" x14ac:dyDescent="0.25">
      <c r="A352" s="7" t="s">
        <v>147</v>
      </c>
      <c r="B352" s="15" t="s">
        <v>147</v>
      </c>
      <c r="C352" s="31" t="s">
        <v>235</v>
      </c>
      <c r="D352" s="11" t="s">
        <v>31</v>
      </c>
      <c r="E352" s="74">
        <v>390000</v>
      </c>
      <c r="F352" s="74">
        <v>4901.96</v>
      </c>
      <c r="G352" s="70">
        <f>E352+F352</f>
        <v>394901.96</v>
      </c>
    </row>
    <row r="353" spans="1:7" ht="11.25" x14ac:dyDescent="0.25">
      <c r="A353" s="5"/>
      <c r="B353" s="15"/>
      <c r="C353" s="360">
        <v>4210</v>
      </c>
      <c r="D353" s="11" t="s">
        <v>26</v>
      </c>
      <c r="E353" s="74">
        <v>0</v>
      </c>
      <c r="F353" s="74">
        <v>98.04</v>
      </c>
      <c r="G353" s="70">
        <f>E353+F353</f>
        <v>98.04</v>
      </c>
    </row>
    <row r="354" spans="1:7" ht="11.25" customHeight="1" x14ac:dyDescent="0.25">
      <c r="A354" s="5" t="s">
        <v>147</v>
      </c>
      <c r="B354" s="14" t="s">
        <v>133</v>
      </c>
      <c r="C354" s="32" t="s">
        <v>147</v>
      </c>
      <c r="D354" s="10" t="s">
        <v>44</v>
      </c>
      <c r="E354" s="76">
        <f>E355+E356</f>
        <v>377230</v>
      </c>
      <c r="F354" s="76">
        <f>F355+F356</f>
        <v>0</v>
      </c>
      <c r="G354" s="67">
        <f>G355+G356</f>
        <v>377230</v>
      </c>
    </row>
    <row r="355" spans="1:7" ht="56.25" x14ac:dyDescent="0.25">
      <c r="A355" s="7" t="s">
        <v>147</v>
      </c>
      <c r="B355" s="15" t="s">
        <v>147</v>
      </c>
      <c r="C355" s="8" t="s">
        <v>232</v>
      </c>
      <c r="D355" s="11" t="s">
        <v>233</v>
      </c>
      <c r="E355" s="74">
        <v>700</v>
      </c>
      <c r="F355" s="74"/>
      <c r="G355" s="66">
        <f>E355+F355</f>
        <v>700</v>
      </c>
    </row>
    <row r="356" spans="1:7" ht="11.25" x14ac:dyDescent="0.25">
      <c r="A356" s="7" t="s">
        <v>147</v>
      </c>
      <c r="B356" s="15" t="s">
        <v>147</v>
      </c>
      <c r="C356" s="8" t="s">
        <v>235</v>
      </c>
      <c r="D356" s="11" t="s">
        <v>31</v>
      </c>
      <c r="E356" s="74">
        <v>376530</v>
      </c>
      <c r="F356" s="74"/>
      <c r="G356" s="66">
        <f>E356+F356</f>
        <v>376530</v>
      </c>
    </row>
    <row r="357" spans="1:7" ht="11.25" customHeight="1" x14ac:dyDescent="0.25">
      <c r="A357" s="5" t="s">
        <v>147</v>
      </c>
      <c r="B357" s="14" t="s">
        <v>134</v>
      </c>
      <c r="C357" s="6" t="s">
        <v>147</v>
      </c>
      <c r="D357" s="10" t="s">
        <v>45</v>
      </c>
      <c r="E357" s="76">
        <f>E358+E359+E360+E361+E362+E363+E364+E365+E366+E367+E368+E369+E370+E371+E372+E373+E374+E375</f>
        <v>1609175</v>
      </c>
      <c r="F357" s="76">
        <f>F358+F359+F360+F361+F362+F363+F364+F365+F366+F367+F368+F369+F370+F371+F372+F373+F374+F375</f>
        <v>0</v>
      </c>
      <c r="G357" s="67">
        <f>G358+G359+G360+G361+G362+G363+G364+G365+G366+G367+G368+G369+G370+G371+G372+G373+G374+G375</f>
        <v>1609175</v>
      </c>
    </row>
    <row r="358" spans="1:7" ht="22.5" x14ac:dyDescent="0.25">
      <c r="A358" s="7" t="s">
        <v>147</v>
      </c>
      <c r="B358" s="15" t="s">
        <v>147</v>
      </c>
      <c r="C358" s="8" t="s">
        <v>181</v>
      </c>
      <c r="D358" s="11" t="s">
        <v>182</v>
      </c>
      <c r="E358" s="74">
        <v>10400</v>
      </c>
      <c r="F358" s="74"/>
      <c r="G358" s="66">
        <f>E358+F358</f>
        <v>10400</v>
      </c>
    </row>
    <row r="359" spans="1:7" ht="11.25" x14ac:dyDescent="0.25">
      <c r="A359" s="7" t="s">
        <v>147</v>
      </c>
      <c r="B359" s="15" t="s">
        <v>147</v>
      </c>
      <c r="C359" s="8" t="s">
        <v>172</v>
      </c>
      <c r="D359" s="11" t="s">
        <v>23</v>
      </c>
      <c r="E359" s="74">
        <v>1025000</v>
      </c>
      <c r="F359" s="74"/>
      <c r="G359" s="66">
        <f t="shared" ref="G359:G375" si="36">E359+F359</f>
        <v>1025000</v>
      </c>
    </row>
    <row r="360" spans="1:7" ht="11.25" x14ac:dyDescent="0.25">
      <c r="A360" s="7" t="s">
        <v>147</v>
      </c>
      <c r="B360" s="15" t="s">
        <v>147</v>
      </c>
      <c r="C360" s="8" t="s">
        <v>183</v>
      </c>
      <c r="D360" s="11" t="s">
        <v>184</v>
      </c>
      <c r="E360" s="74">
        <v>68560</v>
      </c>
      <c r="F360" s="74"/>
      <c r="G360" s="66">
        <f t="shared" si="36"/>
        <v>68560</v>
      </c>
    </row>
    <row r="361" spans="1:7" ht="11.25" x14ac:dyDescent="0.25">
      <c r="A361" s="7" t="s">
        <v>147</v>
      </c>
      <c r="B361" s="15" t="s">
        <v>147</v>
      </c>
      <c r="C361" s="8" t="s">
        <v>101</v>
      </c>
      <c r="D361" s="11" t="s">
        <v>24</v>
      </c>
      <c r="E361" s="74">
        <v>202660</v>
      </c>
      <c r="F361" s="74"/>
      <c r="G361" s="66">
        <f t="shared" si="36"/>
        <v>202660</v>
      </c>
    </row>
    <row r="362" spans="1:7" ht="33.75" x14ac:dyDescent="0.25">
      <c r="A362" s="7" t="s">
        <v>147</v>
      </c>
      <c r="B362" s="15" t="s">
        <v>147</v>
      </c>
      <c r="C362" s="8" t="s">
        <v>102</v>
      </c>
      <c r="D362" s="11" t="s">
        <v>297</v>
      </c>
      <c r="E362" s="74">
        <v>27131</v>
      </c>
      <c r="F362" s="74"/>
      <c r="G362" s="66">
        <f t="shared" si="36"/>
        <v>27131</v>
      </c>
    </row>
    <row r="363" spans="1:7" ht="22.5" x14ac:dyDescent="0.25">
      <c r="A363" s="7" t="s">
        <v>147</v>
      </c>
      <c r="B363" s="15" t="s">
        <v>147</v>
      </c>
      <c r="C363" s="8" t="s">
        <v>185</v>
      </c>
      <c r="D363" s="11" t="s">
        <v>186</v>
      </c>
      <c r="E363" s="74">
        <v>5000</v>
      </c>
      <c r="F363" s="74"/>
      <c r="G363" s="66">
        <f t="shared" si="36"/>
        <v>5000</v>
      </c>
    </row>
    <row r="364" spans="1:7" ht="11.25" x14ac:dyDescent="0.25">
      <c r="A364" s="7" t="s">
        <v>147</v>
      </c>
      <c r="B364" s="15" t="s">
        <v>147</v>
      </c>
      <c r="C364" s="8" t="s">
        <v>96</v>
      </c>
      <c r="D364" s="11" t="s">
        <v>35</v>
      </c>
      <c r="E364" s="74">
        <v>5000</v>
      </c>
      <c r="F364" s="74"/>
      <c r="G364" s="66">
        <f t="shared" si="36"/>
        <v>5000</v>
      </c>
    </row>
    <row r="365" spans="1:7" ht="11.25" x14ac:dyDescent="0.25">
      <c r="A365" s="7" t="s">
        <v>147</v>
      </c>
      <c r="B365" s="15" t="s">
        <v>147</v>
      </c>
      <c r="C365" s="8" t="s">
        <v>89</v>
      </c>
      <c r="D365" s="11" t="s">
        <v>26</v>
      </c>
      <c r="E365" s="74">
        <v>44000</v>
      </c>
      <c r="F365" s="74"/>
      <c r="G365" s="66">
        <f t="shared" si="36"/>
        <v>44000</v>
      </c>
    </row>
    <row r="366" spans="1:7" ht="11.25" x14ac:dyDescent="0.25">
      <c r="A366" s="7" t="s">
        <v>147</v>
      </c>
      <c r="B366" s="15" t="s">
        <v>147</v>
      </c>
      <c r="C366" s="8" t="s">
        <v>103</v>
      </c>
      <c r="D366" s="11" t="s">
        <v>36</v>
      </c>
      <c r="E366" s="74">
        <v>37000</v>
      </c>
      <c r="F366" s="74"/>
      <c r="G366" s="66">
        <f t="shared" si="36"/>
        <v>37000</v>
      </c>
    </row>
    <row r="367" spans="1:7" ht="11.25" x14ac:dyDescent="0.25">
      <c r="A367" s="7" t="s">
        <v>147</v>
      </c>
      <c r="B367" s="15" t="s">
        <v>147</v>
      </c>
      <c r="C367" s="8" t="s">
        <v>154</v>
      </c>
      <c r="D367" s="11" t="s">
        <v>40</v>
      </c>
      <c r="E367" s="74">
        <v>2000</v>
      </c>
      <c r="F367" s="74"/>
      <c r="G367" s="66">
        <f t="shared" si="36"/>
        <v>2000</v>
      </c>
    </row>
    <row r="368" spans="1:7" ht="11.25" x14ac:dyDescent="0.25">
      <c r="A368" s="7" t="s">
        <v>147</v>
      </c>
      <c r="B368" s="15" t="s">
        <v>147</v>
      </c>
      <c r="C368" s="8" t="s">
        <v>187</v>
      </c>
      <c r="D368" s="11" t="s">
        <v>188</v>
      </c>
      <c r="E368" s="74">
        <v>3500</v>
      </c>
      <c r="F368" s="74"/>
      <c r="G368" s="66">
        <f t="shared" si="36"/>
        <v>3500</v>
      </c>
    </row>
    <row r="369" spans="1:7" ht="11.25" x14ac:dyDescent="0.25">
      <c r="A369" s="7" t="s">
        <v>147</v>
      </c>
      <c r="B369" s="15" t="s">
        <v>147</v>
      </c>
      <c r="C369" s="8" t="s">
        <v>87</v>
      </c>
      <c r="D369" s="11" t="s">
        <v>27</v>
      </c>
      <c r="E369" s="74">
        <v>95000</v>
      </c>
      <c r="F369" s="74"/>
      <c r="G369" s="66">
        <f t="shared" si="36"/>
        <v>95000</v>
      </c>
    </row>
    <row r="370" spans="1:7" ht="22.5" x14ac:dyDescent="0.25">
      <c r="A370" s="7" t="s">
        <v>147</v>
      </c>
      <c r="B370" s="15" t="s">
        <v>147</v>
      </c>
      <c r="C370" s="8" t="s">
        <v>104</v>
      </c>
      <c r="D370" s="11" t="s">
        <v>178</v>
      </c>
      <c r="E370" s="74">
        <v>12000</v>
      </c>
      <c r="F370" s="74"/>
      <c r="G370" s="66">
        <f t="shared" si="36"/>
        <v>12000</v>
      </c>
    </row>
    <row r="371" spans="1:7" ht="22.5" x14ac:dyDescent="0.25">
      <c r="A371" s="7" t="s">
        <v>147</v>
      </c>
      <c r="B371" s="15" t="s">
        <v>147</v>
      </c>
      <c r="C371" s="8" t="s">
        <v>191</v>
      </c>
      <c r="D371" s="11" t="s">
        <v>192</v>
      </c>
      <c r="E371" s="74">
        <v>21600</v>
      </c>
      <c r="F371" s="74"/>
      <c r="G371" s="66">
        <f t="shared" si="36"/>
        <v>21600</v>
      </c>
    </row>
    <row r="372" spans="1:7" ht="11.25" x14ac:dyDescent="0.25">
      <c r="A372" s="7" t="s">
        <v>147</v>
      </c>
      <c r="B372" s="15" t="s">
        <v>147</v>
      </c>
      <c r="C372" s="8" t="s">
        <v>193</v>
      </c>
      <c r="D372" s="11" t="s">
        <v>28</v>
      </c>
      <c r="E372" s="74">
        <v>10000</v>
      </c>
      <c r="F372" s="74"/>
      <c r="G372" s="66">
        <f t="shared" si="36"/>
        <v>10000</v>
      </c>
    </row>
    <row r="373" spans="1:7" ht="11.25" x14ac:dyDescent="0.25">
      <c r="A373" s="7" t="s">
        <v>147</v>
      </c>
      <c r="B373" s="15" t="s">
        <v>147</v>
      </c>
      <c r="C373" s="8" t="s">
        <v>105</v>
      </c>
      <c r="D373" s="11" t="s">
        <v>76</v>
      </c>
      <c r="E373" s="74">
        <v>1000</v>
      </c>
      <c r="F373" s="74"/>
      <c r="G373" s="66">
        <f t="shared" si="36"/>
        <v>1000</v>
      </c>
    </row>
    <row r="374" spans="1:7" ht="22.5" x14ac:dyDescent="0.25">
      <c r="A374" s="7" t="s">
        <v>147</v>
      </c>
      <c r="B374" s="15" t="s">
        <v>147</v>
      </c>
      <c r="C374" s="8" t="s">
        <v>194</v>
      </c>
      <c r="D374" s="11" t="s">
        <v>37</v>
      </c>
      <c r="E374" s="74">
        <v>30324</v>
      </c>
      <c r="F374" s="74"/>
      <c r="G374" s="66">
        <f t="shared" si="36"/>
        <v>30324</v>
      </c>
    </row>
    <row r="375" spans="1:7" ht="22.5" x14ac:dyDescent="0.25">
      <c r="A375" s="7" t="s">
        <v>147</v>
      </c>
      <c r="B375" s="15" t="s">
        <v>147</v>
      </c>
      <c r="C375" s="8" t="s">
        <v>195</v>
      </c>
      <c r="D375" s="11" t="s">
        <v>38</v>
      </c>
      <c r="E375" s="74">
        <v>9000</v>
      </c>
      <c r="F375" s="74"/>
      <c r="G375" s="66">
        <f t="shared" si="36"/>
        <v>9000</v>
      </c>
    </row>
    <row r="376" spans="1:7" ht="22.5" customHeight="1" x14ac:dyDescent="0.25">
      <c r="A376" s="5" t="s">
        <v>147</v>
      </c>
      <c r="B376" s="14" t="s">
        <v>135</v>
      </c>
      <c r="C376" s="6" t="s">
        <v>147</v>
      </c>
      <c r="D376" s="10" t="s">
        <v>33</v>
      </c>
      <c r="E376" s="76">
        <f>E377</f>
        <v>872360</v>
      </c>
      <c r="F376" s="76">
        <f>F377</f>
        <v>0</v>
      </c>
      <c r="G376" s="67">
        <f>G377</f>
        <v>872360</v>
      </c>
    </row>
    <row r="377" spans="1:7" ht="11.25" x14ac:dyDescent="0.25">
      <c r="A377" s="7" t="s">
        <v>147</v>
      </c>
      <c r="B377" s="15" t="s">
        <v>147</v>
      </c>
      <c r="C377" s="8" t="s">
        <v>87</v>
      </c>
      <c r="D377" s="11" t="s">
        <v>27</v>
      </c>
      <c r="E377" s="74">
        <v>872360</v>
      </c>
      <c r="F377" s="74"/>
      <c r="G377" s="66">
        <f>E377+F377</f>
        <v>872360</v>
      </c>
    </row>
    <row r="378" spans="1:7" ht="11.25" customHeight="1" x14ac:dyDescent="0.25">
      <c r="A378" s="5" t="s">
        <v>147</v>
      </c>
      <c r="B378" s="14" t="s">
        <v>278</v>
      </c>
      <c r="C378" s="6" t="s">
        <v>147</v>
      </c>
      <c r="D378" s="10" t="s">
        <v>236</v>
      </c>
      <c r="E378" s="76">
        <f>E379</f>
        <v>140000</v>
      </c>
      <c r="F378" s="76">
        <f>F379</f>
        <v>0</v>
      </c>
      <c r="G378" s="67">
        <v>140000</v>
      </c>
    </row>
    <row r="379" spans="1:7" ht="11.25" x14ac:dyDescent="0.25">
      <c r="A379" s="7" t="s">
        <v>147</v>
      </c>
      <c r="B379" s="15" t="s">
        <v>147</v>
      </c>
      <c r="C379" s="8" t="s">
        <v>235</v>
      </c>
      <c r="D379" s="11" t="s">
        <v>31</v>
      </c>
      <c r="E379" s="74">
        <v>140000</v>
      </c>
      <c r="F379" s="74"/>
      <c r="G379" s="66">
        <f>E379+F379</f>
        <v>140000</v>
      </c>
    </row>
    <row r="380" spans="1:7" ht="11.25" customHeight="1" x14ac:dyDescent="0.25">
      <c r="A380" s="5" t="s">
        <v>147</v>
      </c>
      <c r="B380" s="14" t="s">
        <v>279</v>
      </c>
      <c r="C380" s="6" t="s">
        <v>147</v>
      </c>
      <c r="D380" s="10" t="s">
        <v>60</v>
      </c>
      <c r="E380" s="76">
        <f>E381</f>
        <v>150000</v>
      </c>
      <c r="F380" s="76">
        <f>F381</f>
        <v>0</v>
      </c>
      <c r="G380" s="67">
        <v>150000</v>
      </c>
    </row>
    <row r="381" spans="1:7" ht="22.5" x14ac:dyDescent="0.25">
      <c r="A381" s="7" t="s">
        <v>147</v>
      </c>
      <c r="B381" s="15" t="s">
        <v>147</v>
      </c>
      <c r="C381" s="8" t="s">
        <v>156</v>
      </c>
      <c r="D381" s="11" t="s">
        <v>59</v>
      </c>
      <c r="E381" s="74">
        <v>150000</v>
      </c>
      <c r="F381" s="74"/>
      <c r="G381" s="66">
        <f>E381+F381</f>
        <v>150000</v>
      </c>
    </row>
    <row r="382" spans="1:7" ht="11.25" customHeight="1" x14ac:dyDescent="0.25">
      <c r="A382" s="5" t="s">
        <v>147</v>
      </c>
      <c r="B382" s="14" t="s">
        <v>280</v>
      </c>
      <c r="C382" s="6" t="s">
        <v>147</v>
      </c>
      <c r="D382" s="10" t="s">
        <v>70</v>
      </c>
      <c r="E382" s="76">
        <f>E383+E384</f>
        <v>8000</v>
      </c>
      <c r="F382" s="76">
        <f>F383+F384</f>
        <v>0</v>
      </c>
      <c r="G382" s="67">
        <f>G383+G384</f>
        <v>8000</v>
      </c>
    </row>
    <row r="383" spans="1:7" ht="11.25" x14ac:dyDescent="0.25">
      <c r="A383" s="7" t="s">
        <v>147</v>
      </c>
      <c r="B383" s="15" t="s">
        <v>147</v>
      </c>
      <c r="C383" s="8" t="s">
        <v>89</v>
      </c>
      <c r="D383" s="11" t="s">
        <v>26</v>
      </c>
      <c r="E383" s="74">
        <v>5000</v>
      </c>
      <c r="F383" s="74"/>
      <c r="G383" s="66">
        <f>E383+F383</f>
        <v>5000</v>
      </c>
    </row>
    <row r="384" spans="1:7" ht="11.25" x14ac:dyDescent="0.25">
      <c r="A384" s="7" t="s">
        <v>147</v>
      </c>
      <c r="B384" s="15" t="s">
        <v>147</v>
      </c>
      <c r="C384" s="8" t="s">
        <v>87</v>
      </c>
      <c r="D384" s="11" t="s">
        <v>27</v>
      </c>
      <c r="E384" s="74">
        <v>3000</v>
      </c>
      <c r="F384" s="74"/>
      <c r="G384" s="66">
        <f>E384+F384</f>
        <v>3000</v>
      </c>
    </row>
    <row r="385" spans="1:7" ht="11.25" hidden="1" x14ac:dyDescent="0.25">
      <c r="A385" s="3"/>
      <c r="B385" s="13"/>
      <c r="C385" s="4"/>
      <c r="D385" s="9"/>
      <c r="E385" s="75"/>
      <c r="F385" s="75"/>
      <c r="G385" s="61"/>
    </row>
    <row r="386" spans="1:7" ht="11.25" hidden="1" customHeight="1" x14ac:dyDescent="0.25">
      <c r="A386" s="5"/>
      <c r="B386" s="14"/>
      <c r="C386" s="6"/>
      <c r="D386" s="10"/>
      <c r="E386" s="76"/>
      <c r="F386" s="76"/>
      <c r="G386" s="62"/>
    </row>
    <row r="387" spans="1:7" ht="11.25" hidden="1" x14ac:dyDescent="0.25">
      <c r="A387" s="7"/>
      <c r="B387" s="15"/>
      <c r="C387" s="8"/>
      <c r="D387" s="11"/>
      <c r="E387" s="74"/>
      <c r="F387" s="74"/>
      <c r="G387" s="66"/>
    </row>
    <row r="388" spans="1:7" ht="11.25" x14ac:dyDescent="0.25">
      <c r="A388" s="3" t="s">
        <v>237</v>
      </c>
      <c r="B388" s="13" t="s">
        <v>147</v>
      </c>
      <c r="C388" s="4" t="s">
        <v>147</v>
      </c>
      <c r="D388" s="9" t="s">
        <v>238</v>
      </c>
      <c r="E388" s="75">
        <f>E389+E401+E403</f>
        <v>1193513</v>
      </c>
      <c r="F388" s="75">
        <f>F389+F401+F403</f>
        <v>0</v>
      </c>
      <c r="G388" s="61">
        <f>G389+G401+G403</f>
        <v>1193513</v>
      </c>
    </row>
    <row r="389" spans="1:7" ht="11.25" customHeight="1" x14ac:dyDescent="0.25">
      <c r="A389" s="5" t="s">
        <v>147</v>
      </c>
      <c r="B389" s="14" t="s">
        <v>281</v>
      </c>
      <c r="C389" s="6" t="s">
        <v>147</v>
      </c>
      <c r="D389" s="10" t="s">
        <v>239</v>
      </c>
      <c r="E389" s="76">
        <f>E390+E391+E392+E393+E394+E395+E396+E397+E398+E399+E400</f>
        <v>1122501</v>
      </c>
      <c r="F389" s="76">
        <f>F390+F391+F392+F393+F394+F395+F396+F397+F398+F399+F400</f>
        <v>0</v>
      </c>
      <c r="G389" s="67">
        <f>G390+G391+G392+G393+G394+G395+G396+G397+G398+G399+G400</f>
        <v>1122501</v>
      </c>
    </row>
    <row r="390" spans="1:7" ht="22.5" x14ac:dyDescent="0.25">
      <c r="A390" s="7" t="s">
        <v>147</v>
      </c>
      <c r="B390" s="15" t="s">
        <v>147</v>
      </c>
      <c r="C390" s="8" t="s">
        <v>181</v>
      </c>
      <c r="D390" s="11" t="s">
        <v>182</v>
      </c>
      <c r="E390" s="74">
        <v>3362</v>
      </c>
      <c r="F390" s="74"/>
      <c r="G390" s="66">
        <f>E390+F390</f>
        <v>3362</v>
      </c>
    </row>
    <row r="391" spans="1:7" ht="11.25" x14ac:dyDescent="0.25">
      <c r="A391" s="7" t="s">
        <v>147</v>
      </c>
      <c r="B391" s="15" t="s">
        <v>147</v>
      </c>
      <c r="C391" s="8" t="s">
        <v>172</v>
      </c>
      <c r="D391" s="11" t="s">
        <v>23</v>
      </c>
      <c r="E391" s="74">
        <v>744700</v>
      </c>
      <c r="F391" s="74"/>
      <c r="G391" s="66">
        <f t="shared" ref="G391:G400" si="37">E391+F391</f>
        <v>744700</v>
      </c>
    </row>
    <row r="392" spans="1:7" ht="11.25" x14ac:dyDescent="0.25">
      <c r="A392" s="7" t="s">
        <v>147</v>
      </c>
      <c r="B392" s="15" t="s">
        <v>147</v>
      </c>
      <c r="C392" s="8" t="s">
        <v>183</v>
      </c>
      <c r="D392" s="11" t="s">
        <v>184</v>
      </c>
      <c r="E392" s="74">
        <v>59930</v>
      </c>
      <c r="F392" s="74"/>
      <c r="G392" s="66">
        <f t="shared" si="37"/>
        <v>59930</v>
      </c>
    </row>
    <row r="393" spans="1:7" ht="11.25" x14ac:dyDescent="0.25">
      <c r="A393" s="7" t="s">
        <v>147</v>
      </c>
      <c r="B393" s="15" t="s">
        <v>147</v>
      </c>
      <c r="C393" s="8" t="s">
        <v>101</v>
      </c>
      <c r="D393" s="11" t="s">
        <v>24</v>
      </c>
      <c r="E393" s="74">
        <v>148799</v>
      </c>
      <c r="F393" s="74"/>
      <c r="G393" s="66">
        <f t="shared" si="37"/>
        <v>148799</v>
      </c>
    </row>
    <row r="394" spans="1:7" ht="33.75" x14ac:dyDescent="0.25">
      <c r="A394" s="7" t="s">
        <v>147</v>
      </c>
      <c r="B394" s="15" t="s">
        <v>147</v>
      </c>
      <c r="C394" s="8" t="s">
        <v>102</v>
      </c>
      <c r="D394" s="11" t="s">
        <v>297</v>
      </c>
      <c r="E394" s="74">
        <v>21219</v>
      </c>
      <c r="F394" s="74"/>
      <c r="G394" s="66">
        <f t="shared" si="37"/>
        <v>21219</v>
      </c>
    </row>
    <row r="395" spans="1:7" ht="11.25" x14ac:dyDescent="0.25">
      <c r="A395" s="7" t="s">
        <v>147</v>
      </c>
      <c r="B395" s="15" t="s">
        <v>147</v>
      </c>
      <c r="C395" s="8" t="s">
        <v>89</v>
      </c>
      <c r="D395" s="11" t="s">
        <v>26</v>
      </c>
      <c r="E395" s="74">
        <v>7400</v>
      </c>
      <c r="F395" s="74"/>
      <c r="G395" s="66">
        <f t="shared" si="37"/>
        <v>7400</v>
      </c>
    </row>
    <row r="396" spans="1:7" ht="11.25" x14ac:dyDescent="0.25">
      <c r="A396" s="7" t="s">
        <v>147</v>
      </c>
      <c r="B396" s="15" t="s">
        <v>147</v>
      </c>
      <c r="C396" s="8" t="s">
        <v>212</v>
      </c>
      <c r="D396" s="11" t="s">
        <v>213</v>
      </c>
      <c r="E396" s="74">
        <v>11500</v>
      </c>
      <c r="F396" s="74"/>
      <c r="G396" s="66">
        <f t="shared" si="37"/>
        <v>11500</v>
      </c>
    </row>
    <row r="397" spans="1:7" ht="11.25" x14ac:dyDescent="0.25">
      <c r="A397" s="7" t="s">
        <v>147</v>
      </c>
      <c r="B397" s="15" t="s">
        <v>147</v>
      </c>
      <c r="C397" s="8" t="s">
        <v>103</v>
      </c>
      <c r="D397" s="11" t="s">
        <v>36</v>
      </c>
      <c r="E397" s="74">
        <v>14000</v>
      </c>
      <c r="F397" s="74"/>
      <c r="G397" s="66">
        <f t="shared" si="37"/>
        <v>14000</v>
      </c>
    </row>
    <row r="398" spans="1:7" ht="11.25" x14ac:dyDescent="0.25">
      <c r="A398" s="7" t="s">
        <v>147</v>
      </c>
      <c r="B398" s="15" t="s">
        <v>147</v>
      </c>
      <c r="C398" s="8" t="s">
        <v>154</v>
      </c>
      <c r="D398" s="11" t="s">
        <v>40</v>
      </c>
      <c r="E398" s="74">
        <v>800</v>
      </c>
      <c r="F398" s="74"/>
      <c r="G398" s="66">
        <f t="shared" si="37"/>
        <v>800</v>
      </c>
    </row>
    <row r="399" spans="1:7" ht="11.25" x14ac:dyDescent="0.25">
      <c r="A399" s="7" t="s">
        <v>147</v>
      </c>
      <c r="B399" s="15" t="s">
        <v>147</v>
      </c>
      <c r="C399" s="8" t="s">
        <v>87</v>
      </c>
      <c r="D399" s="11" t="s">
        <v>27</v>
      </c>
      <c r="E399" s="74">
        <v>3600</v>
      </c>
      <c r="F399" s="74"/>
      <c r="G399" s="66">
        <f t="shared" si="37"/>
        <v>3600</v>
      </c>
    </row>
    <row r="400" spans="1:7" ht="22.5" x14ac:dyDescent="0.25">
      <c r="A400" s="7" t="s">
        <v>147</v>
      </c>
      <c r="B400" s="15" t="s">
        <v>147</v>
      </c>
      <c r="C400" s="8" t="s">
        <v>194</v>
      </c>
      <c r="D400" s="11" t="s">
        <v>37</v>
      </c>
      <c r="E400" s="74">
        <v>107191</v>
      </c>
      <c r="F400" s="74"/>
      <c r="G400" s="66">
        <f t="shared" si="37"/>
        <v>107191</v>
      </c>
    </row>
    <row r="401" spans="1:7" ht="22.5" customHeight="1" x14ac:dyDescent="0.25">
      <c r="A401" s="5" t="s">
        <v>147</v>
      </c>
      <c r="B401" s="14" t="s">
        <v>282</v>
      </c>
      <c r="C401" s="6" t="s">
        <v>147</v>
      </c>
      <c r="D401" s="10" t="s">
        <v>240</v>
      </c>
      <c r="E401" s="76">
        <f>E402</f>
        <v>51412</v>
      </c>
      <c r="F401" s="76">
        <f>F402</f>
        <v>0</v>
      </c>
      <c r="G401" s="67">
        <f>G402</f>
        <v>51412</v>
      </c>
    </row>
    <row r="402" spans="1:7" ht="11.25" x14ac:dyDescent="0.25">
      <c r="A402" s="7" t="s">
        <v>147</v>
      </c>
      <c r="B402" s="15" t="s">
        <v>147</v>
      </c>
      <c r="C402" s="8" t="s">
        <v>241</v>
      </c>
      <c r="D402" s="11" t="s">
        <v>242</v>
      </c>
      <c r="E402" s="74">
        <v>51412</v>
      </c>
      <c r="F402" s="74"/>
      <c r="G402" s="66">
        <f>E402+F402</f>
        <v>51412</v>
      </c>
    </row>
    <row r="403" spans="1:7" ht="22.5" customHeight="1" x14ac:dyDescent="0.25">
      <c r="A403" s="5" t="s">
        <v>147</v>
      </c>
      <c r="B403" s="14" t="s">
        <v>283</v>
      </c>
      <c r="C403" s="6" t="s">
        <v>147</v>
      </c>
      <c r="D403" s="10" t="s">
        <v>243</v>
      </c>
      <c r="E403" s="76">
        <f>E404</f>
        <v>19600</v>
      </c>
      <c r="F403" s="76">
        <f>F404</f>
        <v>0</v>
      </c>
      <c r="G403" s="67">
        <f>G404</f>
        <v>19600</v>
      </c>
    </row>
    <row r="404" spans="1:7" ht="11.25" x14ac:dyDescent="0.25">
      <c r="A404" s="7" t="s">
        <v>147</v>
      </c>
      <c r="B404" s="15" t="s">
        <v>147</v>
      </c>
      <c r="C404" s="8" t="s">
        <v>241</v>
      </c>
      <c r="D404" s="11" t="s">
        <v>242</v>
      </c>
      <c r="E404" s="74">
        <v>19600</v>
      </c>
      <c r="F404" s="74"/>
      <c r="G404" s="66">
        <f>E404+F404</f>
        <v>19600</v>
      </c>
    </row>
    <row r="405" spans="1:7" ht="11.25" x14ac:dyDescent="0.25">
      <c r="A405" s="3" t="s">
        <v>137</v>
      </c>
      <c r="B405" s="13" t="s">
        <v>147</v>
      </c>
      <c r="C405" s="4" t="s">
        <v>147</v>
      </c>
      <c r="D405" s="9" t="s">
        <v>34</v>
      </c>
      <c r="E405" s="75">
        <f>E406+E420+E436+E445+E447+E449</f>
        <v>25946491</v>
      </c>
      <c r="F405" s="75">
        <f>F406+F420+F436+F445+F447+F449</f>
        <v>0</v>
      </c>
      <c r="G405" s="61">
        <f>G406+G420+G436+G445+G447+G449</f>
        <v>25946491</v>
      </c>
    </row>
    <row r="406" spans="1:7" ht="11.25" customHeight="1" x14ac:dyDescent="0.25">
      <c r="A406" s="5" t="s">
        <v>147</v>
      </c>
      <c r="B406" s="14" t="s">
        <v>138</v>
      </c>
      <c r="C406" s="6" t="s">
        <v>147</v>
      </c>
      <c r="D406" s="10" t="s">
        <v>139</v>
      </c>
      <c r="E406" s="76">
        <f>E407+E408+E409+E410+E411+E412+E414+E415+E416+E417+E418+E419</f>
        <v>17756550</v>
      </c>
      <c r="F406" s="76">
        <f>F407+F408+F409+F410+F411+F412+F414+F415+F416+F417+F418+F419</f>
        <v>0</v>
      </c>
      <c r="G406" s="67">
        <f>G407+G408+G409+G410+G411+G412+G414+G415+G416+G417+G418+G419</f>
        <v>17756550</v>
      </c>
    </row>
    <row r="407" spans="1:7" ht="56.25" x14ac:dyDescent="0.25">
      <c r="A407" s="7" t="s">
        <v>147</v>
      </c>
      <c r="B407" s="15" t="s">
        <v>147</v>
      </c>
      <c r="C407" s="8" t="s">
        <v>232</v>
      </c>
      <c r="D407" s="11" t="s">
        <v>233</v>
      </c>
      <c r="E407" s="74">
        <v>40000</v>
      </c>
      <c r="F407" s="74"/>
      <c r="G407" s="66">
        <f>E407+F407</f>
        <v>40000</v>
      </c>
    </row>
    <row r="408" spans="1:7" ht="11.25" x14ac:dyDescent="0.25">
      <c r="A408" s="7" t="s">
        <v>147</v>
      </c>
      <c r="B408" s="15" t="s">
        <v>147</v>
      </c>
      <c r="C408" s="8" t="s">
        <v>235</v>
      </c>
      <c r="D408" s="11" t="s">
        <v>31</v>
      </c>
      <c r="E408" s="74">
        <v>17538470</v>
      </c>
      <c r="F408" s="74"/>
      <c r="G408" s="66">
        <f t="shared" ref="G408:G419" si="38">E408+F408</f>
        <v>17538470</v>
      </c>
    </row>
    <row r="409" spans="1:7" ht="11.25" x14ac:dyDescent="0.25">
      <c r="A409" s="7" t="s">
        <v>147</v>
      </c>
      <c r="B409" s="15" t="s">
        <v>147</v>
      </c>
      <c r="C409" s="8" t="s">
        <v>172</v>
      </c>
      <c r="D409" s="11" t="s">
        <v>23</v>
      </c>
      <c r="E409" s="74">
        <v>110000</v>
      </c>
      <c r="F409" s="74"/>
      <c r="G409" s="66">
        <f t="shared" si="38"/>
        <v>110000</v>
      </c>
    </row>
    <row r="410" spans="1:7" ht="11.25" x14ac:dyDescent="0.25">
      <c r="A410" s="7" t="s">
        <v>147</v>
      </c>
      <c r="B410" s="15" t="s">
        <v>147</v>
      </c>
      <c r="C410" s="8" t="s">
        <v>183</v>
      </c>
      <c r="D410" s="11" t="s">
        <v>184</v>
      </c>
      <c r="E410" s="74">
        <v>9770</v>
      </c>
      <c r="F410" s="74"/>
      <c r="G410" s="66">
        <f t="shared" si="38"/>
        <v>9770</v>
      </c>
    </row>
    <row r="411" spans="1:7" ht="11.25" x14ac:dyDescent="0.25">
      <c r="A411" s="7" t="s">
        <v>147</v>
      </c>
      <c r="B411" s="15" t="s">
        <v>147</v>
      </c>
      <c r="C411" s="8" t="s">
        <v>101</v>
      </c>
      <c r="D411" s="11" t="s">
        <v>24</v>
      </c>
      <c r="E411" s="74">
        <v>15665</v>
      </c>
      <c r="F411" s="74"/>
      <c r="G411" s="66">
        <f t="shared" si="38"/>
        <v>15665</v>
      </c>
    </row>
    <row r="412" spans="1:7" ht="33.75" x14ac:dyDescent="0.25">
      <c r="A412" s="7" t="s">
        <v>147</v>
      </c>
      <c r="B412" s="15" t="s">
        <v>147</v>
      </c>
      <c r="C412" s="8" t="s">
        <v>102</v>
      </c>
      <c r="D412" s="11" t="s">
        <v>297</v>
      </c>
      <c r="E412" s="74">
        <v>2000</v>
      </c>
      <c r="F412" s="74"/>
      <c r="G412" s="66">
        <f t="shared" si="38"/>
        <v>2000</v>
      </c>
    </row>
    <row r="413" spans="1:7" ht="11.25" hidden="1" x14ac:dyDescent="0.25">
      <c r="A413" s="7" t="s">
        <v>147</v>
      </c>
      <c r="B413" s="15" t="s">
        <v>147</v>
      </c>
      <c r="C413" s="8" t="s">
        <v>96</v>
      </c>
      <c r="D413" s="11" t="s">
        <v>35</v>
      </c>
      <c r="E413" s="74"/>
      <c r="F413" s="74"/>
      <c r="G413" s="66">
        <f t="shared" si="38"/>
        <v>0</v>
      </c>
    </row>
    <row r="414" spans="1:7" ht="11.25" x14ac:dyDescent="0.25">
      <c r="A414" s="7" t="s">
        <v>147</v>
      </c>
      <c r="B414" s="15" t="s">
        <v>147</v>
      </c>
      <c r="C414" s="8" t="s">
        <v>89</v>
      </c>
      <c r="D414" s="11" t="s">
        <v>26</v>
      </c>
      <c r="E414" s="74">
        <v>9000</v>
      </c>
      <c r="F414" s="74"/>
      <c r="G414" s="66">
        <f t="shared" si="38"/>
        <v>9000</v>
      </c>
    </row>
    <row r="415" spans="1:7" ht="11.25" x14ac:dyDescent="0.25">
      <c r="A415" s="7" t="s">
        <v>147</v>
      </c>
      <c r="B415" s="15" t="s">
        <v>147</v>
      </c>
      <c r="C415" s="8" t="s">
        <v>103</v>
      </c>
      <c r="D415" s="11" t="s">
        <v>36</v>
      </c>
      <c r="E415" s="74">
        <v>2500</v>
      </c>
      <c r="F415" s="74"/>
      <c r="G415" s="66">
        <f t="shared" si="38"/>
        <v>2500</v>
      </c>
    </row>
    <row r="416" spans="1:7" ht="11.25" x14ac:dyDescent="0.25">
      <c r="A416" s="7" t="s">
        <v>147</v>
      </c>
      <c r="B416" s="15" t="s">
        <v>147</v>
      </c>
      <c r="C416" s="8" t="s">
        <v>87</v>
      </c>
      <c r="D416" s="11" t="s">
        <v>27</v>
      </c>
      <c r="E416" s="74">
        <v>20000</v>
      </c>
      <c r="F416" s="74"/>
      <c r="G416" s="66">
        <f t="shared" si="38"/>
        <v>20000</v>
      </c>
    </row>
    <row r="417" spans="1:7" ht="22.5" x14ac:dyDescent="0.25">
      <c r="A417" s="7" t="s">
        <v>147</v>
      </c>
      <c r="B417" s="15" t="s">
        <v>147</v>
      </c>
      <c r="C417" s="8" t="s">
        <v>194</v>
      </c>
      <c r="D417" s="11" t="s">
        <v>37</v>
      </c>
      <c r="E417" s="74">
        <v>2370</v>
      </c>
      <c r="F417" s="74"/>
      <c r="G417" s="66">
        <f t="shared" si="38"/>
        <v>2370</v>
      </c>
    </row>
    <row r="418" spans="1:7" ht="67.5" x14ac:dyDescent="0.25">
      <c r="A418" s="7" t="s">
        <v>147</v>
      </c>
      <c r="B418" s="15" t="s">
        <v>147</v>
      </c>
      <c r="C418" s="8" t="s">
        <v>244</v>
      </c>
      <c r="D418" s="11" t="s">
        <v>245</v>
      </c>
      <c r="E418" s="74">
        <v>4000</v>
      </c>
      <c r="F418" s="74"/>
      <c r="G418" s="66">
        <f t="shared" si="38"/>
        <v>4000</v>
      </c>
    </row>
    <row r="419" spans="1:7" ht="22.5" x14ac:dyDescent="0.25">
      <c r="A419" s="7" t="s">
        <v>147</v>
      </c>
      <c r="B419" s="15" t="s">
        <v>147</v>
      </c>
      <c r="C419" s="8" t="s">
        <v>195</v>
      </c>
      <c r="D419" s="11" t="s">
        <v>38</v>
      </c>
      <c r="E419" s="74">
        <v>2775</v>
      </c>
      <c r="F419" s="74"/>
      <c r="G419" s="66">
        <f t="shared" si="38"/>
        <v>2775</v>
      </c>
    </row>
    <row r="420" spans="1:7" ht="45" customHeight="1" x14ac:dyDescent="0.25">
      <c r="A420" s="5" t="s">
        <v>147</v>
      </c>
      <c r="B420" s="14" t="s">
        <v>140</v>
      </c>
      <c r="C420" s="6" t="s">
        <v>147</v>
      </c>
      <c r="D420" s="10" t="s">
        <v>39</v>
      </c>
      <c r="E420" s="76">
        <f>E421+E422+E423+E424+E425+E426+E427+E428+E429+E430+E431+E432+E433+E434+E435</f>
        <v>7622914</v>
      </c>
      <c r="F420" s="76">
        <f>F421+F422+F423+F424+F425+F426+F427+F428+F429+F430+F431+F432+F433+F434+F435</f>
        <v>0</v>
      </c>
      <c r="G420" s="67">
        <f>G421+G422+G423+G424+G425+G426+G427+G428+G429+G430+G431+G432+G433+G434+G435</f>
        <v>7622914</v>
      </c>
    </row>
    <row r="421" spans="1:7" ht="56.25" x14ac:dyDescent="0.25">
      <c r="A421" s="7" t="s">
        <v>147</v>
      </c>
      <c r="B421" s="15" t="s">
        <v>147</v>
      </c>
      <c r="C421" s="8" t="s">
        <v>232</v>
      </c>
      <c r="D421" s="11" t="s">
        <v>233</v>
      </c>
      <c r="E421" s="74">
        <v>50000</v>
      </c>
      <c r="F421" s="74"/>
      <c r="G421" s="66">
        <f>E421+F421</f>
        <v>50000</v>
      </c>
    </row>
    <row r="422" spans="1:7" ht="11.25" x14ac:dyDescent="0.25">
      <c r="A422" s="7" t="s">
        <v>147</v>
      </c>
      <c r="B422" s="15" t="s">
        <v>147</v>
      </c>
      <c r="C422" s="8" t="s">
        <v>235</v>
      </c>
      <c r="D422" s="11" t="s">
        <v>31</v>
      </c>
      <c r="E422" s="74">
        <v>7045524</v>
      </c>
      <c r="F422" s="74"/>
      <c r="G422" s="66">
        <f t="shared" ref="G422:G435" si="39">E422+F422</f>
        <v>7045524</v>
      </c>
    </row>
    <row r="423" spans="1:7" ht="11.25" x14ac:dyDescent="0.25">
      <c r="A423" s="7" t="s">
        <v>147</v>
      </c>
      <c r="B423" s="15" t="s">
        <v>147</v>
      </c>
      <c r="C423" s="8" t="s">
        <v>172</v>
      </c>
      <c r="D423" s="11" t="s">
        <v>23</v>
      </c>
      <c r="E423" s="74">
        <v>165000</v>
      </c>
      <c r="F423" s="74"/>
      <c r="G423" s="66">
        <f t="shared" si="39"/>
        <v>165000</v>
      </c>
    </row>
    <row r="424" spans="1:7" ht="11.25" x14ac:dyDescent="0.25">
      <c r="A424" s="7" t="s">
        <v>147</v>
      </c>
      <c r="B424" s="15" t="s">
        <v>147</v>
      </c>
      <c r="C424" s="8" t="s">
        <v>183</v>
      </c>
      <c r="D424" s="11" t="s">
        <v>184</v>
      </c>
      <c r="E424" s="74">
        <v>16100</v>
      </c>
      <c r="F424" s="74"/>
      <c r="G424" s="66">
        <f t="shared" si="39"/>
        <v>16100</v>
      </c>
    </row>
    <row r="425" spans="1:7" ht="11.25" x14ac:dyDescent="0.25">
      <c r="A425" s="7" t="s">
        <v>147</v>
      </c>
      <c r="B425" s="15" t="s">
        <v>147</v>
      </c>
      <c r="C425" s="8" t="s">
        <v>101</v>
      </c>
      <c r="D425" s="11" t="s">
        <v>24</v>
      </c>
      <c r="E425" s="74">
        <v>279953</v>
      </c>
      <c r="F425" s="74"/>
      <c r="G425" s="66">
        <f t="shared" si="39"/>
        <v>279953</v>
      </c>
    </row>
    <row r="426" spans="1:7" ht="33.75" x14ac:dyDescent="0.25">
      <c r="A426" s="7" t="s">
        <v>147</v>
      </c>
      <c r="B426" s="15" t="s">
        <v>147</v>
      </c>
      <c r="C426" s="8" t="s">
        <v>102</v>
      </c>
      <c r="D426" s="11" t="s">
        <v>297</v>
      </c>
      <c r="E426" s="74">
        <v>4167</v>
      </c>
      <c r="F426" s="74"/>
      <c r="G426" s="66">
        <f t="shared" si="39"/>
        <v>4167</v>
      </c>
    </row>
    <row r="427" spans="1:7" ht="11.25" x14ac:dyDescent="0.25">
      <c r="A427" s="7" t="s">
        <v>147</v>
      </c>
      <c r="B427" s="15" t="s">
        <v>147</v>
      </c>
      <c r="C427" s="8" t="s">
        <v>96</v>
      </c>
      <c r="D427" s="11" t="s">
        <v>35</v>
      </c>
      <c r="E427" s="74">
        <v>5000</v>
      </c>
      <c r="F427" s="74"/>
      <c r="G427" s="66">
        <f t="shared" si="39"/>
        <v>5000</v>
      </c>
    </row>
    <row r="428" spans="1:7" ht="11.25" x14ac:dyDescent="0.25">
      <c r="A428" s="7" t="s">
        <v>147</v>
      </c>
      <c r="B428" s="15" t="s">
        <v>147</v>
      </c>
      <c r="C428" s="8" t="s">
        <v>89</v>
      </c>
      <c r="D428" s="11" t="s">
        <v>26</v>
      </c>
      <c r="E428" s="74">
        <v>10000</v>
      </c>
      <c r="F428" s="74"/>
      <c r="G428" s="66">
        <f t="shared" si="39"/>
        <v>10000</v>
      </c>
    </row>
    <row r="429" spans="1:7" ht="11.25" x14ac:dyDescent="0.25">
      <c r="A429" s="7" t="s">
        <v>147</v>
      </c>
      <c r="B429" s="15" t="s">
        <v>147</v>
      </c>
      <c r="C429" s="8" t="s">
        <v>103</v>
      </c>
      <c r="D429" s="11" t="s">
        <v>36</v>
      </c>
      <c r="E429" s="74">
        <v>3000</v>
      </c>
      <c r="F429" s="74"/>
      <c r="G429" s="66">
        <f t="shared" si="39"/>
        <v>3000</v>
      </c>
    </row>
    <row r="430" spans="1:7" ht="11.25" x14ac:dyDescent="0.25">
      <c r="A430" s="7" t="s">
        <v>147</v>
      </c>
      <c r="B430" s="15" t="s">
        <v>147</v>
      </c>
      <c r="C430" s="8" t="s">
        <v>87</v>
      </c>
      <c r="D430" s="11" t="s">
        <v>27</v>
      </c>
      <c r="E430" s="74">
        <v>30000</v>
      </c>
      <c r="F430" s="74"/>
      <c r="G430" s="66">
        <f t="shared" si="39"/>
        <v>30000</v>
      </c>
    </row>
    <row r="431" spans="1:7" ht="22.5" x14ac:dyDescent="0.25">
      <c r="A431" s="7" t="s">
        <v>147</v>
      </c>
      <c r="B431" s="15" t="s">
        <v>147</v>
      </c>
      <c r="C431" s="8" t="s">
        <v>104</v>
      </c>
      <c r="D431" s="11" t="s">
        <v>178</v>
      </c>
      <c r="E431" s="74">
        <v>1000</v>
      </c>
      <c r="F431" s="74"/>
      <c r="G431" s="66">
        <f t="shared" si="39"/>
        <v>1000</v>
      </c>
    </row>
    <row r="432" spans="1:7" ht="11.25" x14ac:dyDescent="0.25">
      <c r="A432" s="7"/>
      <c r="B432" s="15"/>
      <c r="C432" s="8">
        <v>4430</v>
      </c>
      <c r="D432" s="11" t="s">
        <v>76</v>
      </c>
      <c r="E432" s="74">
        <v>250</v>
      </c>
      <c r="F432" s="74"/>
      <c r="G432" s="66">
        <f t="shared" si="39"/>
        <v>250</v>
      </c>
    </row>
    <row r="433" spans="1:7" ht="22.5" x14ac:dyDescent="0.25">
      <c r="A433" s="7" t="s">
        <v>147</v>
      </c>
      <c r="B433" s="15" t="s">
        <v>147</v>
      </c>
      <c r="C433" s="8" t="s">
        <v>194</v>
      </c>
      <c r="D433" s="11" t="s">
        <v>37</v>
      </c>
      <c r="E433" s="74">
        <v>4920</v>
      </c>
      <c r="F433" s="74"/>
      <c r="G433" s="66">
        <f t="shared" si="39"/>
        <v>4920</v>
      </c>
    </row>
    <row r="434" spans="1:7" ht="67.5" x14ac:dyDescent="0.25">
      <c r="A434" s="7" t="s">
        <v>147</v>
      </c>
      <c r="B434" s="15" t="s">
        <v>147</v>
      </c>
      <c r="C434" s="8" t="s">
        <v>244</v>
      </c>
      <c r="D434" s="11" t="s">
        <v>245</v>
      </c>
      <c r="E434" s="74">
        <v>5000</v>
      </c>
      <c r="F434" s="74"/>
      <c r="G434" s="66">
        <f t="shared" si="39"/>
        <v>5000</v>
      </c>
    </row>
    <row r="435" spans="1:7" ht="22.5" x14ac:dyDescent="0.25">
      <c r="A435" s="7" t="s">
        <v>147</v>
      </c>
      <c r="B435" s="15" t="s">
        <v>147</v>
      </c>
      <c r="C435" s="8" t="s">
        <v>195</v>
      </c>
      <c r="D435" s="11" t="s">
        <v>38</v>
      </c>
      <c r="E435" s="74">
        <v>3000</v>
      </c>
      <c r="F435" s="74"/>
      <c r="G435" s="66">
        <f t="shared" si="39"/>
        <v>3000</v>
      </c>
    </row>
    <row r="436" spans="1:7" ht="11.25" customHeight="1" x14ac:dyDescent="0.25">
      <c r="A436" s="5" t="s">
        <v>147</v>
      </c>
      <c r="B436" s="14" t="s">
        <v>284</v>
      </c>
      <c r="C436" s="6" t="s">
        <v>147</v>
      </c>
      <c r="D436" s="10" t="s">
        <v>246</v>
      </c>
      <c r="E436" s="76">
        <f>E437+E438+E439+E440+E441+E442+E443+E444</f>
        <v>155970</v>
      </c>
      <c r="F436" s="76">
        <f>F437+F438+F439+F440+F441+F442+F443+F444</f>
        <v>0</v>
      </c>
      <c r="G436" s="67">
        <f>G437+G438+G439+G440+G441+G442+G443+G444</f>
        <v>155970</v>
      </c>
    </row>
    <row r="437" spans="1:7" ht="22.5" x14ac:dyDescent="0.25">
      <c r="A437" s="7" t="s">
        <v>147</v>
      </c>
      <c r="B437" s="15" t="s">
        <v>147</v>
      </c>
      <c r="C437" s="8" t="s">
        <v>181</v>
      </c>
      <c r="D437" s="11" t="s">
        <v>182</v>
      </c>
      <c r="E437" s="74">
        <v>1800</v>
      </c>
      <c r="F437" s="74"/>
      <c r="G437" s="66">
        <f>E437+F437</f>
        <v>1800</v>
      </c>
    </row>
    <row r="438" spans="1:7" ht="11.25" x14ac:dyDescent="0.25">
      <c r="A438" s="7" t="s">
        <v>147</v>
      </c>
      <c r="B438" s="15" t="s">
        <v>147</v>
      </c>
      <c r="C438" s="8" t="s">
        <v>172</v>
      </c>
      <c r="D438" s="11" t="s">
        <v>23</v>
      </c>
      <c r="E438" s="74">
        <v>103000</v>
      </c>
      <c r="F438" s="74"/>
      <c r="G438" s="66">
        <f t="shared" ref="G438:G444" si="40">E438+F438</f>
        <v>103000</v>
      </c>
    </row>
    <row r="439" spans="1:7" ht="11.25" x14ac:dyDescent="0.25">
      <c r="A439" s="7" t="s">
        <v>147</v>
      </c>
      <c r="B439" s="15" t="s">
        <v>147</v>
      </c>
      <c r="C439" s="8" t="s">
        <v>183</v>
      </c>
      <c r="D439" s="11" t="s">
        <v>184</v>
      </c>
      <c r="E439" s="74">
        <v>8670</v>
      </c>
      <c r="F439" s="74"/>
      <c r="G439" s="66">
        <f t="shared" si="40"/>
        <v>8670</v>
      </c>
    </row>
    <row r="440" spans="1:7" ht="11.25" x14ac:dyDescent="0.25">
      <c r="A440" s="7" t="s">
        <v>147</v>
      </c>
      <c r="B440" s="15" t="s">
        <v>147</v>
      </c>
      <c r="C440" s="8" t="s">
        <v>101</v>
      </c>
      <c r="D440" s="11" t="s">
        <v>24</v>
      </c>
      <c r="E440" s="74">
        <v>24200</v>
      </c>
      <c r="F440" s="74"/>
      <c r="G440" s="66">
        <f t="shared" si="40"/>
        <v>24200</v>
      </c>
    </row>
    <row r="441" spans="1:7" ht="33.75" x14ac:dyDescent="0.25">
      <c r="A441" s="7" t="s">
        <v>147</v>
      </c>
      <c r="B441" s="15" t="s">
        <v>147</v>
      </c>
      <c r="C441" s="8" t="s">
        <v>102</v>
      </c>
      <c r="D441" s="11" t="s">
        <v>297</v>
      </c>
      <c r="E441" s="74">
        <v>3400</v>
      </c>
      <c r="F441" s="74"/>
      <c r="G441" s="66">
        <f t="shared" si="40"/>
        <v>3400</v>
      </c>
    </row>
    <row r="442" spans="1:7" ht="11.25" x14ac:dyDescent="0.25">
      <c r="A442" s="7" t="s">
        <v>147</v>
      </c>
      <c r="B442" s="15" t="s">
        <v>147</v>
      </c>
      <c r="C442" s="8" t="s">
        <v>89</v>
      </c>
      <c r="D442" s="11" t="s">
        <v>26</v>
      </c>
      <c r="E442" s="74">
        <v>2000</v>
      </c>
      <c r="F442" s="74"/>
      <c r="G442" s="66">
        <f t="shared" si="40"/>
        <v>2000</v>
      </c>
    </row>
    <row r="443" spans="1:7" ht="11.25" x14ac:dyDescent="0.25">
      <c r="A443" s="7" t="s">
        <v>147</v>
      </c>
      <c r="B443" s="15" t="s">
        <v>147</v>
      </c>
      <c r="C443" s="8" t="s">
        <v>193</v>
      </c>
      <c r="D443" s="11" t="s">
        <v>28</v>
      </c>
      <c r="E443" s="74">
        <v>8000</v>
      </c>
      <c r="F443" s="74"/>
      <c r="G443" s="66">
        <f t="shared" si="40"/>
        <v>8000</v>
      </c>
    </row>
    <row r="444" spans="1:7" ht="22.5" x14ac:dyDescent="0.25">
      <c r="A444" s="7" t="s">
        <v>147</v>
      </c>
      <c r="B444" s="15" t="s">
        <v>147</v>
      </c>
      <c r="C444" s="8" t="s">
        <v>194</v>
      </c>
      <c r="D444" s="11" t="s">
        <v>37</v>
      </c>
      <c r="E444" s="74">
        <v>4900</v>
      </c>
      <c r="F444" s="74"/>
      <c r="G444" s="66">
        <f t="shared" si="40"/>
        <v>4900</v>
      </c>
    </row>
    <row r="445" spans="1:7" ht="11.25" customHeight="1" x14ac:dyDescent="0.25">
      <c r="A445" s="5" t="s">
        <v>147</v>
      </c>
      <c r="B445" s="14" t="s">
        <v>285</v>
      </c>
      <c r="C445" s="6" t="s">
        <v>147</v>
      </c>
      <c r="D445" s="10" t="s">
        <v>247</v>
      </c>
      <c r="E445" s="76">
        <f>E446</f>
        <v>171830</v>
      </c>
      <c r="F445" s="76"/>
      <c r="G445" s="67">
        <f>G446</f>
        <v>171830</v>
      </c>
    </row>
    <row r="446" spans="1:7" ht="33.75" x14ac:dyDescent="0.25">
      <c r="A446" s="7" t="s">
        <v>147</v>
      </c>
      <c r="B446" s="15" t="s">
        <v>147</v>
      </c>
      <c r="C446" s="8" t="s">
        <v>214</v>
      </c>
      <c r="D446" s="11" t="s">
        <v>215</v>
      </c>
      <c r="E446" s="74">
        <v>171830</v>
      </c>
      <c r="F446" s="74"/>
      <c r="G446" s="66">
        <f>E446+F446</f>
        <v>171830</v>
      </c>
    </row>
    <row r="447" spans="1:7" ht="22.5" customHeight="1" x14ac:dyDescent="0.25">
      <c r="A447" s="5" t="s">
        <v>147</v>
      </c>
      <c r="B447" s="14" t="s">
        <v>286</v>
      </c>
      <c r="C447" s="6" t="s">
        <v>147</v>
      </c>
      <c r="D447" s="10" t="s">
        <v>248</v>
      </c>
      <c r="E447" s="76">
        <f>E448</f>
        <v>178300</v>
      </c>
      <c r="F447" s="76"/>
      <c r="G447" s="67">
        <f>G448</f>
        <v>178300</v>
      </c>
    </row>
    <row r="448" spans="1:7" ht="33.75" x14ac:dyDescent="0.25">
      <c r="A448" s="7" t="s">
        <v>147</v>
      </c>
      <c r="B448" s="15" t="s">
        <v>147</v>
      </c>
      <c r="C448" s="8" t="s">
        <v>214</v>
      </c>
      <c r="D448" s="11" t="s">
        <v>215</v>
      </c>
      <c r="E448" s="74">
        <v>178300</v>
      </c>
      <c r="F448" s="74"/>
      <c r="G448" s="66">
        <f>E448+F448</f>
        <v>178300</v>
      </c>
    </row>
    <row r="449" spans="1:7" ht="78.75" x14ac:dyDescent="0.25">
      <c r="A449" s="5" t="s">
        <v>147</v>
      </c>
      <c r="B449" s="14" t="s">
        <v>141</v>
      </c>
      <c r="C449" s="6" t="s">
        <v>147</v>
      </c>
      <c r="D449" s="10" t="s">
        <v>142</v>
      </c>
      <c r="E449" s="76">
        <f>E450</f>
        <v>60927</v>
      </c>
      <c r="F449" s="76">
        <f>F450</f>
        <v>0</v>
      </c>
      <c r="G449" s="67">
        <f>G450</f>
        <v>60927</v>
      </c>
    </row>
    <row r="450" spans="1:7" ht="18" customHeight="1" x14ac:dyDescent="0.25">
      <c r="A450" s="7" t="s">
        <v>147</v>
      </c>
      <c r="B450" s="15" t="s">
        <v>147</v>
      </c>
      <c r="C450" s="8" t="s">
        <v>234</v>
      </c>
      <c r="D450" s="11" t="s">
        <v>32</v>
      </c>
      <c r="E450" s="74">
        <v>60927</v>
      </c>
      <c r="F450" s="74"/>
      <c r="G450" s="66">
        <f>E450+F450</f>
        <v>60927</v>
      </c>
    </row>
    <row r="451" spans="1:7" ht="18" hidden="1" customHeight="1" x14ac:dyDescent="0.25">
      <c r="A451" s="7"/>
      <c r="B451" s="15"/>
      <c r="C451" s="359"/>
      <c r="D451" s="11"/>
      <c r="E451" s="74"/>
      <c r="F451" s="74"/>
      <c r="G451" s="66"/>
    </row>
    <row r="452" spans="1:7" ht="18" hidden="1" customHeight="1" x14ac:dyDescent="0.25">
      <c r="A452" s="7"/>
      <c r="B452" s="15"/>
      <c r="C452" s="360"/>
      <c r="D452" s="30"/>
      <c r="E452" s="74"/>
      <c r="F452" s="74"/>
      <c r="G452" s="66"/>
    </row>
    <row r="453" spans="1:7" ht="22.5" x14ac:dyDescent="0.25">
      <c r="A453" s="3" t="s">
        <v>13</v>
      </c>
      <c r="B453" s="13" t="s">
        <v>147</v>
      </c>
      <c r="C453" s="26" t="s">
        <v>147</v>
      </c>
      <c r="D453" s="9" t="s">
        <v>56</v>
      </c>
      <c r="E453" s="75">
        <f>E454+E460+E471+E473+E478+E481+E488+E495+E500</f>
        <v>7584374.2199999997</v>
      </c>
      <c r="F453" s="75">
        <f>F454+F460+F471+F473+F478+F481+F488+F495+F500</f>
        <v>-35000</v>
      </c>
      <c r="G453" s="61">
        <f>G454+G460+G471+G473+G478+G481+G488+G495+G500</f>
        <v>7549374.2199999997</v>
      </c>
    </row>
    <row r="454" spans="1:7" ht="11.25" customHeight="1" x14ac:dyDescent="0.25">
      <c r="A454" s="5" t="s">
        <v>147</v>
      </c>
      <c r="B454" s="14" t="s">
        <v>14</v>
      </c>
      <c r="C454" s="22" t="s">
        <v>147</v>
      </c>
      <c r="D454" s="10" t="s">
        <v>249</v>
      </c>
      <c r="E454" s="76">
        <f>E455+E456+E457+E458+E459</f>
        <v>400000</v>
      </c>
      <c r="F454" s="76">
        <f>F455+F456+F457+F458+F459</f>
        <v>20000</v>
      </c>
      <c r="G454" s="67">
        <f>G455+G456+G457+G458+G459</f>
        <v>420000</v>
      </c>
    </row>
    <row r="455" spans="1:7" ht="11.25" customHeight="1" x14ac:dyDescent="0.25">
      <c r="A455" s="5"/>
      <c r="B455" s="49"/>
      <c r="C455" s="23">
        <v>4210</v>
      </c>
      <c r="D455" s="11" t="s">
        <v>26</v>
      </c>
      <c r="E455" s="74">
        <v>10000</v>
      </c>
      <c r="F455" s="74"/>
      <c r="G455" s="63">
        <f>E455+F455</f>
        <v>10000</v>
      </c>
    </row>
    <row r="456" spans="1:7" ht="11.25" x14ac:dyDescent="0.25">
      <c r="A456" s="7" t="s">
        <v>147</v>
      </c>
      <c r="B456" s="15" t="s">
        <v>147</v>
      </c>
      <c r="C456" s="50" t="s">
        <v>87</v>
      </c>
      <c r="D456" s="11" t="s">
        <v>27</v>
      </c>
      <c r="E456" s="74">
        <v>200000</v>
      </c>
      <c r="F456" s="74">
        <v>20000</v>
      </c>
      <c r="G456" s="63">
        <f t="shared" ref="G456:G459" si="41">E456+F456</f>
        <v>220000</v>
      </c>
    </row>
    <row r="457" spans="1:7" ht="11.25" x14ac:dyDescent="0.25">
      <c r="A457" s="7" t="s">
        <v>147</v>
      </c>
      <c r="B457" s="15" t="s">
        <v>147</v>
      </c>
      <c r="C457" s="8" t="s">
        <v>105</v>
      </c>
      <c r="D457" s="11" t="s">
        <v>76</v>
      </c>
      <c r="E457" s="74">
        <v>50000</v>
      </c>
      <c r="F457" s="74"/>
      <c r="G457" s="63">
        <f t="shared" si="41"/>
        <v>50000</v>
      </c>
    </row>
    <row r="458" spans="1:7" ht="22.5" x14ac:dyDescent="0.25">
      <c r="A458" s="7" t="s">
        <v>147</v>
      </c>
      <c r="B458" s="15" t="s">
        <v>147</v>
      </c>
      <c r="C458" s="8" t="s">
        <v>4</v>
      </c>
      <c r="D458" s="11" t="s">
        <v>82</v>
      </c>
      <c r="E458" s="74">
        <v>80000</v>
      </c>
      <c r="F458" s="74"/>
      <c r="G458" s="63">
        <f t="shared" si="41"/>
        <v>80000</v>
      </c>
    </row>
    <row r="459" spans="1:7" ht="56.25" x14ac:dyDescent="0.25">
      <c r="A459" s="7" t="s">
        <v>147</v>
      </c>
      <c r="B459" s="15" t="s">
        <v>147</v>
      </c>
      <c r="C459" s="8" t="s">
        <v>15</v>
      </c>
      <c r="D459" s="11" t="s">
        <v>250</v>
      </c>
      <c r="E459" s="74">
        <v>60000</v>
      </c>
      <c r="F459" s="74"/>
      <c r="G459" s="63">
        <f t="shared" si="41"/>
        <v>60000</v>
      </c>
    </row>
    <row r="460" spans="1:7" ht="11.25" customHeight="1" x14ac:dyDescent="0.25">
      <c r="A460" s="5" t="s">
        <v>147</v>
      </c>
      <c r="B460" s="14" t="s">
        <v>143</v>
      </c>
      <c r="C460" s="6" t="s">
        <v>147</v>
      </c>
      <c r="D460" s="10" t="s">
        <v>144</v>
      </c>
      <c r="E460" s="76">
        <f>E461+E462+E463+E464+E465+E466+E467+E468+E469+E470</f>
        <v>4545314.3099999996</v>
      </c>
      <c r="F460" s="76">
        <f>F461+F462+F463+F464+F465+F466+F467+F468+F469+F470</f>
        <v>0</v>
      </c>
      <c r="G460" s="67">
        <f>G461+G462+G463+G464+G465+G466+G467+G468+G469+G470</f>
        <v>4545314.3099999996</v>
      </c>
    </row>
    <row r="461" spans="1:7" ht="11.25" x14ac:dyDescent="0.25">
      <c r="A461" s="7" t="s">
        <v>147</v>
      </c>
      <c r="B461" s="15" t="s">
        <v>147</v>
      </c>
      <c r="C461" s="8" t="s">
        <v>172</v>
      </c>
      <c r="D461" s="11" t="s">
        <v>23</v>
      </c>
      <c r="E461" s="74">
        <v>153277.32999999999</v>
      </c>
      <c r="F461" s="74"/>
      <c r="G461" s="66">
        <f>E461+F461</f>
        <v>153277.32999999999</v>
      </c>
    </row>
    <row r="462" spans="1:7" ht="11.25" x14ac:dyDescent="0.25">
      <c r="A462" s="7" t="s">
        <v>147</v>
      </c>
      <c r="B462" s="15" t="s">
        <v>147</v>
      </c>
      <c r="C462" s="8" t="s">
        <v>183</v>
      </c>
      <c r="D462" s="11" t="s">
        <v>184</v>
      </c>
      <c r="E462" s="74">
        <v>11195.52</v>
      </c>
      <c r="F462" s="74"/>
      <c r="G462" s="66">
        <f t="shared" ref="G462:G470" si="42">E462+F462</f>
        <v>11195.52</v>
      </c>
    </row>
    <row r="463" spans="1:7" ht="11.25" x14ac:dyDescent="0.25">
      <c r="A463" s="7" t="s">
        <v>147</v>
      </c>
      <c r="B463" s="15" t="s">
        <v>147</v>
      </c>
      <c r="C463" s="8" t="s">
        <v>101</v>
      </c>
      <c r="D463" s="11" t="s">
        <v>24</v>
      </c>
      <c r="E463" s="74">
        <v>28272.880000000001</v>
      </c>
      <c r="F463" s="74"/>
      <c r="G463" s="66">
        <f t="shared" si="42"/>
        <v>28272.880000000001</v>
      </c>
    </row>
    <row r="464" spans="1:7" ht="33.75" x14ac:dyDescent="0.25">
      <c r="A464" s="7" t="s">
        <v>147</v>
      </c>
      <c r="B464" s="15" t="s">
        <v>147</v>
      </c>
      <c r="C464" s="8" t="s">
        <v>102</v>
      </c>
      <c r="D464" s="11" t="s">
        <v>297</v>
      </c>
      <c r="E464" s="74">
        <v>4029.58</v>
      </c>
      <c r="F464" s="74"/>
      <c r="G464" s="66">
        <f t="shared" si="42"/>
        <v>4029.58</v>
      </c>
    </row>
    <row r="465" spans="1:7" ht="11.25" x14ac:dyDescent="0.25">
      <c r="A465" s="7" t="s">
        <v>147</v>
      </c>
      <c r="B465" s="15" t="s">
        <v>147</v>
      </c>
      <c r="C465" s="8" t="s">
        <v>89</v>
      </c>
      <c r="D465" s="11" t="s">
        <v>26</v>
      </c>
      <c r="E465" s="74">
        <v>12000</v>
      </c>
      <c r="F465" s="74"/>
      <c r="G465" s="66">
        <f t="shared" si="42"/>
        <v>12000</v>
      </c>
    </row>
    <row r="466" spans="1:7" ht="11.25" x14ac:dyDescent="0.25">
      <c r="A466" s="7" t="s">
        <v>147</v>
      </c>
      <c r="B466" s="15" t="s">
        <v>147</v>
      </c>
      <c r="C466" s="8" t="s">
        <v>87</v>
      </c>
      <c r="D466" s="11" t="s">
        <v>27</v>
      </c>
      <c r="E466" s="74">
        <v>4328500</v>
      </c>
      <c r="F466" s="74"/>
      <c r="G466" s="66">
        <f t="shared" si="42"/>
        <v>4328500</v>
      </c>
    </row>
    <row r="467" spans="1:7" ht="11.25" x14ac:dyDescent="0.25">
      <c r="A467" s="7" t="s">
        <v>147</v>
      </c>
      <c r="B467" s="15" t="s">
        <v>147</v>
      </c>
      <c r="C467" s="8" t="s">
        <v>193</v>
      </c>
      <c r="D467" s="11" t="s">
        <v>28</v>
      </c>
      <c r="E467" s="74">
        <v>500</v>
      </c>
      <c r="F467" s="74"/>
      <c r="G467" s="66">
        <f t="shared" si="42"/>
        <v>500</v>
      </c>
    </row>
    <row r="468" spans="1:7" ht="11.25" x14ac:dyDescent="0.25">
      <c r="A468" s="7"/>
      <c r="B468" s="15"/>
      <c r="C468" s="8">
        <v>4430</v>
      </c>
      <c r="D468" s="11" t="s">
        <v>76</v>
      </c>
      <c r="E468" s="74">
        <v>500</v>
      </c>
      <c r="F468" s="74"/>
      <c r="G468" s="66">
        <f t="shared" si="42"/>
        <v>500</v>
      </c>
    </row>
    <row r="469" spans="1:7" ht="22.5" x14ac:dyDescent="0.25">
      <c r="A469" s="7" t="s">
        <v>147</v>
      </c>
      <c r="B469" s="15" t="s">
        <v>147</v>
      </c>
      <c r="C469" s="8" t="s">
        <v>194</v>
      </c>
      <c r="D469" s="11" t="s">
        <v>37</v>
      </c>
      <c r="E469" s="74">
        <v>5039</v>
      </c>
      <c r="F469" s="74"/>
      <c r="G469" s="66">
        <f t="shared" si="42"/>
        <v>5039</v>
      </c>
    </row>
    <row r="470" spans="1:7" ht="22.5" x14ac:dyDescent="0.25">
      <c r="A470" s="7" t="s">
        <v>147</v>
      </c>
      <c r="B470" s="15" t="s">
        <v>147</v>
      </c>
      <c r="C470" s="8" t="s">
        <v>195</v>
      </c>
      <c r="D470" s="11" t="s">
        <v>38</v>
      </c>
      <c r="E470" s="74">
        <v>2000</v>
      </c>
      <c r="F470" s="74"/>
      <c r="G470" s="66">
        <f t="shared" si="42"/>
        <v>2000</v>
      </c>
    </row>
    <row r="471" spans="1:7" ht="11.25" customHeight="1" x14ac:dyDescent="0.25">
      <c r="A471" s="5" t="s">
        <v>147</v>
      </c>
      <c r="B471" s="14" t="s">
        <v>287</v>
      </c>
      <c r="C471" s="6" t="s">
        <v>147</v>
      </c>
      <c r="D471" s="10" t="s">
        <v>251</v>
      </c>
      <c r="E471" s="76">
        <f>E472</f>
        <v>340000</v>
      </c>
      <c r="F471" s="76">
        <f>F472</f>
        <v>0</v>
      </c>
      <c r="G471" s="67">
        <f>G472</f>
        <v>340000</v>
      </c>
    </row>
    <row r="472" spans="1:7" ht="11.25" x14ac:dyDescent="0.25">
      <c r="A472" s="7" t="s">
        <v>147</v>
      </c>
      <c r="B472" s="15" t="s">
        <v>147</v>
      </c>
      <c r="C472" s="8" t="s">
        <v>87</v>
      </c>
      <c r="D472" s="11" t="s">
        <v>27</v>
      </c>
      <c r="E472" s="74">
        <v>340000</v>
      </c>
      <c r="F472" s="74"/>
      <c r="G472" s="66">
        <f>E472+F472</f>
        <v>340000</v>
      </c>
    </row>
    <row r="473" spans="1:7" ht="11.25" customHeight="1" x14ac:dyDescent="0.25">
      <c r="A473" s="5" t="s">
        <v>147</v>
      </c>
      <c r="B473" s="14" t="s">
        <v>95</v>
      </c>
      <c r="C473" s="6" t="s">
        <v>147</v>
      </c>
      <c r="D473" s="10" t="s">
        <v>75</v>
      </c>
      <c r="E473" s="76">
        <f>E474+E475+E476+E477</f>
        <v>317564.41000000003</v>
      </c>
      <c r="F473" s="76">
        <f>F474+F475+F476+F477</f>
        <v>-55000</v>
      </c>
      <c r="G473" s="67">
        <f>G474+G475+G476+G477</f>
        <v>262564.41000000003</v>
      </c>
    </row>
    <row r="474" spans="1:7" ht="11.25" x14ac:dyDescent="0.25">
      <c r="A474" s="7" t="s">
        <v>147</v>
      </c>
      <c r="B474" s="15" t="s">
        <v>147</v>
      </c>
      <c r="C474" s="8" t="s">
        <v>96</v>
      </c>
      <c r="D474" s="11" t="s">
        <v>35</v>
      </c>
      <c r="E474" s="74">
        <v>2500</v>
      </c>
      <c r="F474" s="74"/>
      <c r="G474" s="66">
        <f>E474+F474</f>
        <v>2500</v>
      </c>
    </row>
    <row r="475" spans="1:7" ht="11.25" x14ac:dyDescent="0.25">
      <c r="A475" s="7" t="s">
        <v>147</v>
      </c>
      <c r="B475" s="15" t="s">
        <v>147</v>
      </c>
      <c r="C475" s="8" t="s">
        <v>89</v>
      </c>
      <c r="D475" s="11" t="s">
        <v>26</v>
      </c>
      <c r="E475" s="74">
        <v>79864.41</v>
      </c>
      <c r="F475" s="74"/>
      <c r="G475" s="66">
        <f t="shared" ref="G475:G477" si="43">E475+F475</f>
        <v>79864.41</v>
      </c>
    </row>
    <row r="476" spans="1:7" ht="11.25" x14ac:dyDescent="0.25">
      <c r="A476" s="7" t="s">
        <v>147</v>
      </c>
      <c r="B476" s="15" t="s">
        <v>147</v>
      </c>
      <c r="C476" s="8" t="s">
        <v>103</v>
      </c>
      <c r="D476" s="11" t="s">
        <v>36</v>
      </c>
      <c r="E476" s="74">
        <v>5000</v>
      </c>
      <c r="F476" s="74"/>
      <c r="G476" s="66">
        <f t="shared" si="43"/>
        <v>5000</v>
      </c>
    </row>
    <row r="477" spans="1:7" ht="11.25" x14ac:dyDescent="0.25">
      <c r="A477" s="7" t="s">
        <v>147</v>
      </c>
      <c r="B477" s="15" t="s">
        <v>147</v>
      </c>
      <c r="C477" s="8" t="s">
        <v>87</v>
      </c>
      <c r="D477" s="11" t="s">
        <v>27</v>
      </c>
      <c r="E477" s="74">
        <v>230200</v>
      </c>
      <c r="F477" s="74">
        <v>-55000</v>
      </c>
      <c r="G477" s="66">
        <f t="shared" si="43"/>
        <v>175200</v>
      </c>
    </row>
    <row r="478" spans="1:7" ht="11.25" customHeight="1" x14ac:dyDescent="0.25">
      <c r="A478" s="5" t="s">
        <v>147</v>
      </c>
      <c r="B478" s="14" t="s">
        <v>16</v>
      </c>
      <c r="C478" s="22" t="s">
        <v>147</v>
      </c>
      <c r="D478" s="10" t="s">
        <v>74</v>
      </c>
      <c r="E478" s="76">
        <f>E479+E480</f>
        <v>100000</v>
      </c>
      <c r="F478" s="76">
        <f>F479+F480</f>
        <v>0</v>
      </c>
      <c r="G478" s="67">
        <f>G479+G480</f>
        <v>100000</v>
      </c>
    </row>
    <row r="479" spans="1:7" ht="11.25" customHeight="1" x14ac:dyDescent="0.25">
      <c r="A479" s="5"/>
      <c r="B479" s="49"/>
      <c r="C479" s="23">
        <v>4300</v>
      </c>
      <c r="D479" s="11" t="s">
        <v>27</v>
      </c>
      <c r="E479" s="74">
        <v>10000</v>
      </c>
      <c r="F479" s="74"/>
      <c r="G479" s="63">
        <f>E479+F479</f>
        <v>10000</v>
      </c>
    </row>
    <row r="480" spans="1:7" ht="56.25" x14ac:dyDescent="0.25">
      <c r="A480" s="7" t="s">
        <v>147</v>
      </c>
      <c r="B480" s="15" t="s">
        <v>147</v>
      </c>
      <c r="C480" s="50" t="s">
        <v>15</v>
      </c>
      <c r="D480" s="11" t="s">
        <v>250</v>
      </c>
      <c r="E480" s="74">
        <v>90000</v>
      </c>
      <c r="F480" s="74"/>
      <c r="G480" s="63">
        <f>E480+F480</f>
        <v>90000</v>
      </c>
    </row>
    <row r="481" spans="1:7" ht="11.25" customHeight="1" x14ac:dyDescent="0.25">
      <c r="A481" s="5" t="s">
        <v>147</v>
      </c>
      <c r="B481" s="14" t="s">
        <v>288</v>
      </c>
      <c r="C481" s="6" t="s">
        <v>147</v>
      </c>
      <c r="D481" s="10" t="s">
        <v>57</v>
      </c>
      <c r="E481" s="76">
        <f>E482+E483+E484+E485+E486+E487</f>
        <v>127695.5</v>
      </c>
      <c r="F481" s="76">
        <f>F482+F483+F484+F485+F486+F487</f>
        <v>0</v>
      </c>
      <c r="G481" s="67">
        <f>G482+G483+G484+G485+G486+G487</f>
        <v>127695.5</v>
      </c>
    </row>
    <row r="482" spans="1:7" ht="45" x14ac:dyDescent="0.25">
      <c r="A482" s="7" t="s">
        <v>147</v>
      </c>
      <c r="B482" s="15" t="s">
        <v>147</v>
      </c>
      <c r="C482" s="8" t="s">
        <v>125</v>
      </c>
      <c r="D482" s="11" t="s">
        <v>153</v>
      </c>
      <c r="E482" s="74">
        <v>120000</v>
      </c>
      <c r="F482" s="74"/>
      <c r="G482" s="66">
        <f>E482+F482</f>
        <v>120000</v>
      </c>
    </row>
    <row r="483" spans="1:7" ht="11.25" x14ac:dyDescent="0.25">
      <c r="A483" s="7" t="s">
        <v>147</v>
      </c>
      <c r="B483" s="15" t="s">
        <v>147</v>
      </c>
      <c r="C483" s="8" t="s">
        <v>101</v>
      </c>
      <c r="D483" s="11" t="s">
        <v>24</v>
      </c>
      <c r="E483" s="74">
        <v>171</v>
      </c>
      <c r="F483" s="74"/>
      <c r="G483" s="66">
        <f t="shared" ref="G483:G487" si="44">E483+F483</f>
        <v>171</v>
      </c>
    </row>
    <row r="484" spans="1:7" ht="33.75" x14ac:dyDescent="0.25">
      <c r="A484" s="7" t="s">
        <v>147</v>
      </c>
      <c r="B484" s="15" t="s">
        <v>147</v>
      </c>
      <c r="C484" s="8" t="s">
        <v>102</v>
      </c>
      <c r="D484" s="11" t="s">
        <v>297</v>
      </c>
      <c r="E484" s="74">
        <v>24.5</v>
      </c>
      <c r="F484" s="74"/>
      <c r="G484" s="66">
        <f t="shared" si="44"/>
        <v>24.5</v>
      </c>
    </row>
    <row r="485" spans="1:7" ht="11.25" x14ac:dyDescent="0.25">
      <c r="A485" s="7" t="s">
        <v>147</v>
      </c>
      <c r="B485" s="15" t="s">
        <v>147</v>
      </c>
      <c r="C485" s="8" t="s">
        <v>96</v>
      </c>
      <c r="D485" s="11" t="s">
        <v>35</v>
      </c>
      <c r="E485" s="74">
        <v>1000</v>
      </c>
      <c r="F485" s="74"/>
      <c r="G485" s="66">
        <f t="shared" si="44"/>
        <v>1000</v>
      </c>
    </row>
    <row r="486" spans="1:7" ht="11.25" x14ac:dyDescent="0.25">
      <c r="A486" s="7" t="s">
        <v>147</v>
      </c>
      <c r="B486" s="15" t="s">
        <v>147</v>
      </c>
      <c r="C486" s="8" t="s">
        <v>89</v>
      </c>
      <c r="D486" s="11" t="s">
        <v>26</v>
      </c>
      <c r="E486" s="74">
        <v>1500</v>
      </c>
      <c r="F486" s="74"/>
      <c r="G486" s="66">
        <f t="shared" si="44"/>
        <v>1500</v>
      </c>
    </row>
    <row r="487" spans="1:7" ht="11.25" x14ac:dyDescent="0.25">
      <c r="A487" s="7" t="s">
        <v>147</v>
      </c>
      <c r="B487" s="15" t="s">
        <v>147</v>
      </c>
      <c r="C487" s="8" t="s">
        <v>87</v>
      </c>
      <c r="D487" s="11" t="s">
        <v>27</v>
      </c>
      <c r="E487" s="74">
        <v>5000</v>
      </c>
      <c r="F487" s="74"/>
      <c r="G487" s="66">
        <f t="shared" si="44"/>
        <v>5000</v>
      </c>
    </row>
    <row r="488" spans="1:7" ht="11.25" customHeight="1" x14ac:dyDescent="0.25">
      <c r="A488" s="5" t="s">
        <v>147</v>
      </c>
      <c r="B488" s="14" t="s">
        <v>78</v>
      </c>
      <c r="C488" s="22" t="s">
        <v>147</v>
      </c>
      <c r="D488" s="10" t="s">
        <v>97</v>
      </c>
      <c r="E488" s="76">
        <f>E489+E490+E491+E492</f>
        <v>1350800</v>
      </c>
      <c r="F488" s="76">
        <f>F489+F490+F491+F492</f>
        <v>0</v>
      </c>
      <c r="G488" s="67">
        <f>G489+G490+G491+G492</f>
        <v>1350800</v>
      </c>
    </row>
    <row r="489" spans="1:7" ht="11.25" customHeight="1" x14ac:dyDescent="0.25">
      <c r="A489" s="5"/>
      <c r="B489" s="49"/>
      <c r="C489" s="23">
        <v>4210</v>
      </c>
      <c r="D489" s="11" t="s">
        <v>26</v>
      </c>
      <c r="E489" s="74">
        <v>6800</v>
      </c>
      <c r="F489" s="74"/>
      <c r="G489" s="63">
        <f>E489+F489</f>
        <v>6800</v>
      </c>
    </row>
    <row r="490" spans="1:7" ht="11.25" x14ac:dyDescent="0.25">
      <c r="A490" s="7" t="s">
        <v>147</v>
      </c>
      <c r="B490" s="15" t="s">
        <v>147</v>
      </c>
      <c r="C490" s="50" t="s">
        <v>103</v>
      </c>
      <c r="D490" s="11" t="s">
        <v>36</v>
      </c>
      <c r="E490" s="74">
        <v>650000</v>
      </c>
      <c r="F490" s="74"/>
      <c r="G490" s="63">
        <f t="shared" ref="G490:G492" si="45">E490+F490</f>
        <v>650000</v>
      </c>
    </row>
    <row r="491" spans="1:7" ht="11.25" x14ac:dyDescent="0.25">
      <c r="A491" s="7" t="s">
        <v>147</v>
      </c>
      <c r="B491" s="15" t="s">
        <v>147</v>
      </c>
      <c r="C491" s="8" t="s">
        <v>87</v>
      </c>
      <c r="D491" s="11" t="s">
        <v>27</v>
      </c>
      <c r="E491" s="74">
        <v>394000</v>
      </c>
      <c r="F491" s="74"/>
      <c r="G491" s="63">
        <f t="shared" si="45"/>
        <v>394000</v>
      </c>
    </row>
    <row r="492" spans="1:7" ht="22.5" x14ac:dyDescent="0.25">
      <c r="A492" s="7" t="s">
        <v>147</v>
      </c>
      <c r="B492" s="15" t="s">
        <v>147</v>
      </c>
      <c r="C492" s="8" t="s">
        <v>4</v>
      </c>
      <c r="D492" s="11" t="s">
        <v>82</v>
      </c>
      <c r="E492" s="74">
        <v>300000</v>
      </c>
      <c r="F492" s="74"/>
      <c r="G492" s="63">
        <f t="shared" si="45"/>
        <v>300000</v>
      </c>
    </row>
    <row r="493" spans="1:7" ht="33.75" hidden="1" customHeight="1" x14ac:dyDescent="0.25">
      <c r="A493" s="5" t="s">
        <v>147</v>
      </c>
      <c r="B493" s="14"/>
      <c r="C493" s="6"/>
      <c r="D493" s="10"/>
      <c r="E493" s="76"/>
      <c r="F493" s="76"/>
      <c r="G493" s="62"/>
    </row>
    <row r="494" spans="1:7" ht="11.25" hidden="1" x14ac:dyDescent="0.25">
      <c r="A494" s="7" t="s">
        <v>147</v>
      </c>
      <c r="B494" s="15"/>
      <c r="C494" s="8"/>
      <c r="D494" s="11"/>
      <c r="E494" s="74"/>
      <c r="F494" s="74"/>
      <c r="G494" s="66"/>
    </row>
    <row r="495" spans="1:7" ht="22.5" customHeight="1" x14ac:dyDescent="0.25">
      <c r="A495" s="5" t="s">
        <v>147</v>
      </c>
      <c r="B495" s="14" t="s">
        <v>289</v>
      </c>
      <c r="C495" s="6" t="s">
        <v>147</v>
      </c>
      <c r="D495" s="10" t="s">
        <v>85</v>
      </c>
      <c r="E495" s="76">
        <f>E496+E497+E498+E499</f>
        <v>87000</v>
      </c>
      <c r="F495" s="76">
        <f>F496+F497+F498+F499</f>
        <v>0</v>
      </c>
      <c r="G495" s="67">
        <f>G496+G497+G498+G499</f>
        <v>87000</v>
      </c>
    </row>
    <row r="496" spans="1:7" ht="45" x14ac:dyDescent="0.25">
      <c r="A496" s="7" t="s">
        <v>147</v>
      </c>
      <c r="B496" s="15" t="s">
        <v>147</v>
      </c>
      <c r="C496" s="8" t="s">
        <v>221</v>
      </c>
      <c r="D496" s="11" t="s">
        <v>222</v>
      </c>
      <c r="E496" s="74">
        <v>30000</v>
      </c>
      <c r="F496" s="74"/>
      <c r="G496" s="66">
        <f>E496+F496</f>
        <v>30000</v>
      </c>
    </row>
    <row r="497" spans="1:7" ht="11.25" x14ac:dyDescent="0.25">
      <c r="A497" s="7" t="s">
        <v>147</v>
      </c>
      <c r="B497" s="15" t="s">
        <v>147</v>
      </c>
      <c r="C497" s="8" t="s">
        <v>89</v>
      </c>
      <c r="D497" s="11" t="s">
        <v>26</v>
      </c>
      <c r="E497" s="74">
        <v>20000</v>
      </c>
      <c r="F497" s="74"/>
      <c r="G497" s="66">
        <f t="shared" ref="G497:G499" si="46">E497+F497</f>
        <v>20000</v>
      </c>
    </row>
    <row r="498" spans="1:7" ht="11.25" x14ac:dyDescent="0.25">
      <c r="A498" s="7" t="s">
        <v>147</v>
      </c>
      <c r="B498" s="15" t="s">
        <v>147</v>
      </c>
      <c r="C498" s="31" t="s">
        <v>87</v>
      </c>
      <c r="D498" s="11" t="s">
        <v>27</v>
      </c>
      <c r="E498" s="74">
        <v>32000</v>
      </c>
      <c r="F498" s="87"/>
      <c r="G498" s="66">
        <f t="shared" si="46"/>
        <v>32000</v>
      </c>
    </row>
    <row r="499" spans="1:7" ht="22.5" x14ac:dyDescent="0.25">
      <c r="A499" s="5"/>
      <c r="B499" s="15"/>
      <c r="C499" s="28">
        <v>6050</v>
      </c>
      <c r="D499" s="30" t="s">
        <v>82</v>
      </c>
      <c r="E499" s="85">
        <v>5000</v>
      </c>
      <c r="F499" s="83"/>
      <c r="G499" s="66">
        <f t="shared" si="46"/>
        <v>5000</v>
      </c>
    </row>
    <row r="500" spans="1:7" ht="11.25" customHeight="1" x14ac:dyDescent="0.25">
      <c r="A500" s="5" t="s">
        <v>147</v>
      </c>
      <c r="B500" s="14" t="s">
        <v>145</v>
      </c>
      <c r="C500" s="32" t="s">
        <v>147</v>
      </c>
      <c r="D500" s="10" t="s">
        <v>70</v>
      </c>
      <c r="E500" s="76">
        <f>E504+E505+E507</f>
        <v>316000</v>
      </c>
      <c r="F500" s="76">
        <f>F504+F505+F507</f>
        <v>0</v>
      </c>
      <c r="G500" s="67">
        <f>G504+G505+G507</f>
        <v>316000</v>
      </c>
    </row>
    <row r="501" spans="1:7" ht="11.25" hidden="1" x14ac:dyDescent="0.25">
      <c r="A501" s="7" t="s">
        <v>147</v>
      </c>
      <c r="B501" s="15" t="s">
        <v>147</v>
      </c>
      <c r="C501" s="8" t="s">
        <v>101</v>
      </c>
      <c r="D501" s="11" t="s">
        <v>24</v>
      </c>
      <c r="E501" s="74"/>
      <c r="F501" s="74"/>
      <c r="G501" s="66">
        <v>0</v>
      </c>
    </row>
    <row r="502" spans="1:7" ht="11.25" hidden="1" x14ac:dyDescent="0.25">
      <c r="A502" s="7" t="s">
        <v>147</v>
      </c>
      <c r="B502" s="15" t="s">
        <v>147</v>
      </c>
      <c r="C502" s="8" t="s">
        <v>102</v>
      </c>
      <c r="D502" s="11" t="s">
        <v>25</v>
      </c>
      <c r="E502" s="74"/>
      <c r="F502" s="74"/>
      <c r="G502" s="66">
        <v>0</v>
      </c>
    </row>
    <row r="503" spans="1:7" ht="11.25" hidden="1" x14ac:dyDescent="0.25">
      <c r="A503" s="7" t="s">
        <v>147</v>
      </c>
      <c r="B503" s="15" t="s">
        <v>147</v>
      </c>
      <c r="C503" s="8" t="s">
        <v>96</v>
      </c>
      <c r="D503" s="11" t="s">
        <v>35</v>
      </c>
      <c r="E503" s="74"/>
      <c r="F503" s="74"/>
      <c r="G503" s="66">
        <v>0</v>
      </c>
    </row>
    <row r="504" spans="1:7" ht="11.25" x14ac:dyDescent="0.25">
      <c r="A504" s="7" t="s">
        <v>147</v>
      </c>
      <c r="B504" s="15" t="s">
        <v>147</v>
      </c>
      <c r="C504" s="8" t="s">
        <v>89</v>
      </c>
      <c r="D504" s="11" t="s">
        <v>26</v>
      </c>
      <c r="E504" s="74">
        <v>49000</v>
      </c>
      <c r="F504" s="74"/>
      <c r="G504" s="66">
        <f>E504+F504</f>
        <v>49000</v>
      </c>
    </row>
    <row r="505" spans="1:7" ht="11.25" x14ac:dyDescent="0.25">
      <c r="A505" s="7" t="s">
        <v>147</v>
      </c>
      <c r="B505" s="15" t="s">
        <v>147</v>
      </c>
      <c r="C505" s="8" t="s">
        <v>103</v>
      </c>
      <c r="D505" s="11" t="s">
        <v>36</v>
      </c>
      <c r="E505" s="74">
        <v>235000</v>
      </c>
      <c r="F505" s="74"/>
      <c r="G505" s="66">
        <f t="shared" ref="G505:G507" si="47">E505+F505</f>
        <v>235000</v>
      </c>
    </row>
    <row r="506" spans="1:7" ht="11.25" hidden="1" x14ac:dyDescent="0.25">
      <c r="A506" s="7" t="s">
        <v>147</v>
      </c>
      <c r="B506" s="15" t="s">
        <v>147</v>
      </c>
      <c r="C506" s="8" t="s">
        <v>154</v>
      </c>
      <c r="D506" s="11" t="s">
        <v>40</v>
      </c>
      <c r="E506" s="74"/>
      <c r="F506" s="74"/>
      <c r="G506" s="66">
        <f t="shared" si="47"/>
        <v>0</v>
      </c>
    </row>
    <row r="507" spans="1:7" ht="11.25" x14ac:dyDescent="0.25">
      <c r="A507" s="7" t="s">
        <v>147</v>
      </c>
      <c r="B507" s="15" t="s">
        <v>147</v>
      </c>
      <c r="C507" s="8" t="s">
        <v>87</v>
      </c>
      <c r="D507" s="11" t="s">
        <v>27</v>
      </c>
      <c r="E507" s="74">
        <v>32000</v>
      </c>
      <c r="F507" s="74"/>
      <c r="G507" s="66">
        <f t="shared" si="47"/>
        <v>32000</v>
      </c>
    </row>
    <row r="508" spans="1:7" ht="22.5" hidden="1" x14ac:dyDescent="0.25">
      <c r="A508" s="7" t="s">
        <v>147</v>
      </c>
      <c r="B508" s="15" t="s">
        <v>147</v>
      </c>
      <c r="C508" s="8" t="s">
        <v>104</v>
      </c>
      <c r="D508" s="11" t="s">
        <v>178</v>
      </c>
      <c r="E508" s="74"/>
      <c r="F508" s="74"/>
      <c r="G508" s="66">
        <v>0</v>
      </c>
    </row>
    <row r="509" spans="1:7" ht="22.5" x14ac:dyDescent="0.25">
      <c r="A509" s="3" t="s">
        <v>98</v>
      </c>
      <c r="B509" s="13" t="s">
        <v>147</v>
      </c>
      <c r="C509" s="4" t="s">
        <v>147</v>
      </c>
      <c r="D509" s="9" t="s">
        <v>48</v>
      </c>
      <c r="E509" s="75">
        <f>E510+E515+E522+E525+E529+E531</f>
        <v>3040740.1399999997</v>
      </c>
      <c r="F509" s="75">
        <f>F510+F515+F522+F525+F529+F531</f>
        <v>-250000</v>
      </c>
      <c r="G509" s="61">
        <f>G510+G515+G522+G525+G529+G531</f>
        <v>2790740.1399999997</v>
      </c>
    </row>
    <row r="510" spans="1:7" ht="11.25" customHeight="1" x14ac:dyDescent="0.25">
      <c r="A510" s="5" t="s">
        <v>147</v>
      </c>
      <c r="B510" s="14" t="s">
        <v>99</v>
      </c>
      <c r="C510" s="6" t="s">
        <v>147</v>
      </c>
      <c r="D510" s="10" t="s">
        <v>71</v>
      </c>
      <c r="E510" s="76">
        <f>E511+E512+E513+E514</f>
        <v>14000</v>
      </c>
      <c r="F510" s="76">
        <f>F511+F512+F513+F514</f>
        <v>0</v>
      </c>
      <c r="G510" s="67">
        <f>G511+G512+G513+G514</f>
        <v>14000</v>
      </c>
    </row>
    <row r="511" spans="1:7" ht="67.5" x14ac:dyDescent="0.25">
      <c r="A511" s="7" t="s">
        <v>147</v>
      </c>
      <c r="B511" s="15" t="s">
        <v>147</v>
      </c>
      <c r="C511" s="8" t="s">
        <v>136</v>
      </c>
      <c r="D511" s="11" t="s">
        <v>202</v>
      </c>
      <c r="E511" s="74">
        <v>9000</v>
      </c>
      <c r="F511" s="74"/>
      <c r="G511" s="66">
        <f>E511+F511</f>
        <v>9000</v>
      </c>
    </row>
    <row r="512" spans="1:7" ht="11.25" x14ac:dyDescent="0.25">
      <c r="A512" s="7" t="s">
        <v>147</v>
      </c>
      <c r="B512" s="15" t="s">
        <v>147</v>
      </c>
      <c r="C512" s="8" t="s">
        <v>96</v>
      </c>
      <c r="D512" s="11" t="s">
        <v>35</v>
      </c>
      <c r="E512" s="74">
        <v>1000</v>
      </c>
      <c r="F512" s="74"/>
      <c r="G512" s="66">
        <f t="shared" ref="G512:G514" si="48">E512+F512</f>
        <v>1000</v>
      </c>
    </row>
    <row r="513" spans="1:7" ht="11.25" x14ac:dyDescent="0.25">
      <c r="A513" s="7" t="s">
        <v>147</v>
      </c>
      <c r="B513" s="15" t="s">
        <v>147</v>
      </c>
      <c r="C513" s="8" t="s">
        <v>89</v>
      </c>
      <c r="D513" s="11" t="s">
        <v>26</v>
      </c>
      <c r="E513" s="74">
        <v>2000</v>
      </c>
      <c r="F513" s="74"/>
      <c r="G513" s="66">
        <f t="shared" si="48"/>
        <v>2000</v>
      </c>
    </row>
    <row r="514" spans="1:7" ht="11.25" x14ac:dyDescent="0.25">
      <c r="A514" s="7" t="s">
        <v>147</v>
      </c>
      <c r="B514" s="15" t="s">
        <v>147</v>
      </c>
      <c r="C514" s="8" t="s">
        <v>87</v>
      </c>
      <c r="D514" s="11" t="s">
        <v>27</v>
      </c>
      <c r="E514" s="74">
        <v>2000</v>
      </c>
      <c r="F514" s="74"/>
      <c r="G514" s="66">
        <f t="shared" si="48"/>
        <v>2000</v>
      </c>
    </row>
    <row r="515" spans="1:7" ht="11.25" customHeight="1" x14ac:dyDescent="0.25">
      <c r="A515" s="5" t="s">
        <v>147</v>
      </c>
      <c r="B515" s="14" t="s">
        <v>100</v>
      </c>
      <c r="C515" s="6" t="s">
        <v>147</v>
      </c>
      <c r="D515" s="10" t="s">
        <v>49</v>
      </c>
      <c r="E515" s="76">
        <f>E516+E517+E518+E519+E520+E521</f>
        <v>1756756.08</v>
      </c>
      <c r="F515" s="76">
        <f>F516+F517+F518+F519+F520+F521</f>
        <v>-250000</v>
      </c>
      <c r="G515" s="67">
        <f>G516+G517+G518+G519+G520+G521</f>
        <v>1506756.08</v>
      </c>
    </row>
    <row r="516" spans="1:7" ht="22.5" x14ac:dyDescent="0.25">
      <c r="A516" s="7" t="s">
        <v>147</v>
      </c>
      <c r="B516" s="15" t="s">
        <v>147</v>
      </c>
      <c r="C516" s="8" t="s">
        <v>252</v>
      </c>
      <c r="D516" s="11" t="s">
        <v>50</v>
      </c>
      <c r="E516" s="74">
        <v>1531246</v>
      </c>
      <c r="F516" s="74">
        <v>-250000</v>
      </c>
      <c r="G516" s="66">
        <f>E516+F516</f>
        <v>1281246</v>
      </c>
    </row>
    <row r="517" spans="1:7" ht="11.25" x14ac:dyDescent="0.25">
      <c r="A517" s="7" t="s">
        <v>147</v>
      </c>
      <c r="B517" s="15" t="s">
        <v>147</v>
      </c>
      <c r="C517" s="8" t="s">
        <v>96</v>
      </c>
      <c r="D517" s="11" t="s">
        <v>35</v>
      </c>
      <c r="E517" s="74">
        <v>13800</v>
      </c>
      <c r="F517" s="74"/>
      <c r="G517" s="66">
        <f t="shared" ref="G517:G521" si="49">E517+F517</f>
        <v>13800</v>
      </c>
    </row>
    <row r="518" spans="1:7" ht="11.25" x14ac:dyDescent="0.25">
      <c r="A518" s="7" t="s">
        <v>147</v>
      </c>
      <c r="B518" s="15" t="s">
        <v>147</v>
      </c>
      <c r="C518" s="8" t="s">
        <v>89</v>
      </c>
      <c r="D518" s="11" t="s">
        <v>26</v>
      </c>
      <c r="E518" s="74">
        <v>76745.759999999995</v>
      </c>
      <c r="F518" s="74"/>
      <c r="G518" s="66">
        <f t="shared" si="49"/>
        <v>76745.759999999995</v>
      </c>
    </row>
    <row r="519" spans="1:7" ht="11.25" x14ac:dyDescent="0.25">
      <c r="A519" s="7" t="s">
        <v>147</v>
      </c>
      <c r="B519" s="15" t="s">
        <v>147</v>
      </c>
      <c r="C519" s="8" t="s">
        <v>103</v>
      </c>
      <c r="D519" s="11" t="s">
        <v>36</v>
      </c>
      <c r="E519" s="74">
        <v>61000</v>
      </c>
      <c r="F519" s="74"/>
      <c r="G519" s="66">
        <f t="shared" si="49"/>
        <v>61000</v>
      </c>
    </row>
    <row r="520" spans="1:7" ht="11.25" x14ac:dyDescent="0.25">
      <c r="A520" s="7" t="s">
        <v>147</v>
      </c>
      <c r="B520" s="15" t="s">
        <v>147</v>
      </c>
      <c r="C520" s="8" t="s">
        <v>87</v>
      </c>
      <c r="D520" s="11" t="s">
        <v>27</v>
      </c>
      <c r="E520" s="74">
        <v>72783.520000000004</v>
      </c>
      <c r="F520" s="74"/>
      <c r="G520" s="66">
        <f t="shared" si="49"/>
        <v>72783.520000000004</v>
      </c>
    </row>
    <row r="521" spans="1:7" ht="22.5" x14ac:dyDescent="0.25">
      <c r="A521" s="7" t="s">
        <v>147</v>
      </c>
      <c r="B521" s="15" t="s">
        <v>147</v>
      </c>
      <c r="C521" s="8" t="s">
        <v>104</v>
      </c>
      <c r="D521" s="11" t="s">
        <v>178</v>
      </c>
      <c r="E521" s="74">
        <v>1180.8</v>
      </c>
      <c r="F521" s="74"/>
      <c r="G521" s="66">
        <f t="shared" si="49"/>
        <v>1180.8</v>
      </c>
    </row>
    <row r="522" spans="1:7" ht="11.25" customHeight="1" x14ac:dyDescent="0.25">
      <c r="A522" s="5" t="s">
        <v>147</v>
      </c>
      <c r="B522" s="14" t="s">
        <v>106</v>
      </c>
      <c r="C522" s="6" t="s">
        <v>147</v>
      </c>
      <c r="D522" s="10" t="s">
        <v>51</v>
      </c>
      <c r="E522" s="76">
        <f>E523+E524</f>
        <v>431963.01</v>
      </c>
      <c r="F522" s="76">
        <f>F523+F524</f>
        <v>0</v>
      </c>
      <c r="G522" s="67">
        <f>G523+G524</f>
        <v>431963.01</v>
      </c>
    </row>
    <row r="523" spans="1:7" ht="22.5" x14ac:dyDescent="0.25">
      <c r="A523" s="7" t="s">
        <v>147</v>
      </c>
      <c r="B523" s="15" t="s">
        <v>147</v>
      </c>
      <c r="C523" s="31" t="s">
        <v>252</v>
      </c>
      <c r="D523" s="11" t="s">
        <v>50</v>
      </c>
      <c r="E523" s="74">
        <v>431742</v>
      </c>
      <c r="F523" s="74"/>
      <c r="G523" s="66">
        <f>E523+F523</f>
        <v>431742</v>
      </c>
    </row>
    <row r="524" spans="1:7" ht="11.25" x14ac:dyDescent="0.25">
      <c r="A524" s="5"/>
      <c r="B524" s="15"/>
      <c r="C524" s="28">
        <v>4210</v>
      </c>
      <c r="D524" s="11" t="s">
        <v>26</v>
      </c>
      <c r="E524" s="74">
        <v>221.01</v>
      </c>
      <c r="F524" s="74"/>
      <c r="G524" s="66">
        <f>E524+F524</f>
        <v>221.01</v>
      </c>
    </row>
    <row r="525" spans="1:7" ht="11.25" customHeight="1" x14ac:dyDescent="0.25">
      <c r="A525" s="5" t="s">
        <v>147</v>
      </c>
      <c r="B525" s="14" t="s">
        <v>290</v>
      </c>
      <c r="C525" s="32" t="s">
        <v>147</v>
      </c>
      <c r="D525" s="10" t="s">
        <v>52</v>
      </c>
      <c r="E525" s="76">
        <f>E526+E527+E528</f>
        <v>622190</v>
      </c>
      <c r="F525" s="76">
        <f>F526+F527+F528</f>
        <v>0</v>
      </c>
      <c r="G525" s="67">
        <f>G526+G527+G528</f>
        <v>622190</v>
      </c>
    </row>
    <row r="526" spans="1:7" ht="22.5" x14ac:dyDescent="0.25">
      <c r="A526" s="7" t="s">
        <v>147</v>
      </c>
      <c r="B526" s="15" t="s">
        <v>147</v>
      </c>
      <c r="C526" s="8" t="s">
        <v>252</v>
      </c>
      <c r="D526" s="11" t="s">
        <v>50</v>
      </c>
      <c r="E526" s="74">
        <v>609590</v>
      </c>
      <c r="F526" s="74"/>
      <c r="G526" s="66">
        <f>E526+F526</f>
        <v>609590</v>
      </c>
    </row>
    <row r="527" spans="1:7" ht="11.25" x14ac:dyDescent="0.25">
      <c r="A527" s="7" t="s">
        <v>147</v>
      </c>
      <c r="B527" s="15" t="s">
        <v>147</v>
      </c>
      <c r="C527" s="31" t="s">
        <v>87</v>
      </c>
      <c r="D527" s="11" t="s">
        <v>27</v>
      </c>
      <c r="E527" s="74">
        <v>9600</v>
      </c>
      <c r="F527" s="87"/>
      <c r="G527" s="66">
        <f t="shared" ref="G527:G528" si="50">E527+F527</f>
        <v>9600</v>
      </c>
    </row>
    <row r="528" spans="1:7" ht="22.5" x14ac:dyDescent="0.25">
      <c r="A528" s="5"/>
      <c r="B528" s="15"/>
      <c r="C528" s="28">
        <v>4360</v>
      </c>
      <c r="D528" s="30" t="s">
        <v>178</v>
      </c>
      <c r="E528" s="85">
        <v>3000</v>
      </c>
      <c r="F528" s="83"/>
      <c r="G528" s="66">
        <f t="shared" si="50"/>
        <v>3000</v>
      </c>
    </row>
    <row r="529" spans="1:7" ht="11.25" customHeight="1" x14ac:dyDescent="0.25">
      <c r="A529" s="5" t="s">
        <v>147</v>
      </c>
      <c r="B529" s="14" t="s">
        <v>291</v>
      </c>
      <c r="C529" s="32" t="s">
        <v>147</v>
      </c>
      <c r="D529" s="10" t="s">
        <v>72</v>
      </c>
      <c r="E529" s="76">
        <f>E530</f>
        <v>100000</v>
      </c>
      <c r="F529" s="76">
        <f>F530</f>
        <v>0</v>
      </c>
      <c r="G529" s="67">
        <v>100000</v>
      </c>
    </row>
    <row r="530" spans="1:7" ht="56.25" x14ac:dyDescent="0.25">
      <c r="A530" s="7" t="s">
        <v>147</v>
      </c>
      <c r="B530" s="15" t="s">
        <v>147</v>
      </c>
      <c r="C530" s="8" t="s">
        <v>253</v>
      </c>
      <c r="D530" s="11" t="s">
        <v>73</v>
      </c>
      <c r="E530" s="74">
        <v>100000</v>
      </c>
      <c r="F530" s="74"/>
      <c r="G530" s="66">
        <f>E530+F530</f>
        <v>100000</v>
      </c>
    </row>
    <row r="531" spans="1:7" ht="11.25" customHeight="1" x14ac:dyDescent="0.25">
      <c r="A531" s="5" t="s">
        <v>147</v>
      </c>
      <c r="B531" s="14" t="s">
        <v>107</v>
      </c>
      <c r="C531" s="6" t="s">
        <v>147</v>
      </c>
      <c r="D531" s="10" t="s">
        <v>70</v>
      </c>
      <c r="E531" s="76">
        <f>E532+E533+E534</f>
        <v>115831.04999999999</v>
      </c>
      <c r="F531" s="76">
        <f>F532+F533+F534</f>
        <v>0</v>
      </c>
      <c r="G531" s="67">
        <f>G532+G533+G534</f>
        <v>115831.04999999999</v>
      </c>
    </row>
    <row r="532" spans="1:7" ht="11.25" x14ac:dyDescent="0.25">
      <c r="A532" s="7" t="s">
        <v>147</v>
      </c>
      <c r="B532" s="15" t="s">
        <v>147</v>
      </c>
      <c r="C532" s="8" t="s">
        <v>96</v>
      </c>
      <c r="D532" s="11" t="s">
        <v>35</v>
      </c>
      <c r="E532" s="74">
        <v>1500</v>
      </c>
      <c r="F532" s="74"/>
      <c r="G532" s="66">
        <f>E532+F532</f>
        <v>1500</v>
      </c>
    </row>
    <row r="533" spans="1:7" ht="11.25" x14ac:dyDescent="0.25">
      <c r="A533" s="7" t="s">
        <v>147</v>
      </c>
      <c r="B533" s="15" t="s">
        <v>147</v>
      </c>
      <c r="C533" s="8" t="s">
        <v>89</v>
      </c>
      <c r="D533" s="11" t="s">
        <v>26</v>
      </c>
      <c r="E533" s="74">
        <v>62862.38</v>
      </c>
      <c r="F533" s="74">
        <v>0</v>
      </c>
      <c r="G533" s="66">
        <f t="shared" ref="G533:G534" si="51">E533+F533</f>
        <v>62862.38</v>
      </c>
    </row>
    <row r="534" spans="1:7" ht="11.25" x14ac:dyDescent="0.25">
      <c r="A534" s="7" t="s">
        <v>147</v>
      </c>
      <c r="B534" s="15" t="s">
        <v>147</v>
      </c>
      <c r="C534" s="8" t="s">
        <v>87</v>
      </c>
      <c r="D534" s="11" t="s">
        <v>27</v>
      </c>
      <c r="E534" s="74">
        <v>51468.67</v>
      </c>
      <c r="F534" s="74">
        <v>0</v>
      </c>
      <c r="G534" s="66">
        <f t="shared" si="51"/>
        <v>51468.67</v>
      </c>
    </row>
    <row r="535" spans="1:7" ht="11.25" x14ac:dyDescent="0.25">
      <c r="A535" s="3" t="s">
        <v>17</v>
      </c>
      <c r="B535" s="13" t="s">
        <v>147</v>
      </c>
      <c r="C535" s="4" t="s">
        <v>147</v>
      </c>
      <c r="D535" s="9" t="s">
        <v>83</v>
      </c>
      <c r="E535" s="75">
        <f>E536+E546</f>
        <v>765840.41999999993</v>
      </c>
      <c r="F535" s="75">
        <f t="shared" ref="F535:G535" si="52">F536+F546</f>
        <v>250000</v>
      </c>
      <c r="G535" s="75">
        <f t="shared" si="52"/>
        <v>1015840.4199999999</v>
      </c>
    </row>
    <row r="536" spans="1:7" ht="11.25" customHeight="1" x14ac:dyDescent="0.25">
      <c r="A536" s="5" t="s">
        <v>147</v>
      </c>
      <c r="B536" s="14" t="s">
        <v>18</v>
      </c>
      <c r="C536" s="22" t="s">
        <v>147</v>
      </c>
      <c r="D536" s="10" t="s">
        <v>84</v>
      </c>
      <c r="E536" s="76">
        <f>E538+E539+E540+E541+E542+E543+E544+E545+E537</f>
        <v>387867.42</v>
      </c>
      <c r="F536" s="76">
        <f t="shared" ref="F536:G536" si="53">F538+F539+F540+F541+F542+F543+F544+F545+F537</f>
        <v>250000</v>
      </c>
      <c r="G536" s="76">
        <f t="shared" si="53"/>
        <v>637867.41999999993</v>
      </c>
    </row>
    <row r="537" spans="1:7" ht="53.25" customHeight="1" x14ac:dyDescent="0.25">
      <c r="A537" s="5"/>
      <c r="B537" s="49"/>
      <c r="C537" s="362">
        <v>2410</v>
      </c>
      <c r="D537" s="361" t="s">
        <v>415</v>
      </c>
      <c r="E537" s="86">
        <v>0</v>
      </c>
      <c r="F537" s="86">
        <v>250000</v>
      </c>
      <c r="G537" s="63">
        <f>E537+F537</f>
        <v>250000</v>
      </c>
    </row>
    <row r="538" spans="1:7" ht="11.25" x14ac:dyDescent="0.25">
      <c r="A538" s="7" t="s">
        <v>147</v>
      </c>
      <c r="B538" s="15" t="s">
        <v>147</v>
      </c>
      <c r="C538" s="50" t="s">
        <v>101</v>
      </c>
      <c r="D538" s="11" t="s">
        <v>24</v>
      </c>
      <c r="E538" s="74">
        <v>14700</v>
      </c>
      <c r="F538" s="74"/>
      <c r="G538" s="66">
        <f>E538+F538</f>
        <v>14700</v>
      </c>
    </row>
    <row r="539" spans="1:7" ht="33.75" x14ac:dyDescent="0.25">
      <c r="A539" s="7" t="s">
        <v>147</v>
      </c>
      <c r="B539" s="15" t="s">
        <v>147</v>
      </c>
      <c r="C539" s="8" t="s">
        <v>102</v>
      </c>
      <c r="D539" s="11" t="s">
        <v>297</v>
      </c>
      <c r="E539" s="74">
        <v>2100</v>
      </c>
      <c r="F539" s="74"/>
      <c r="G539" s="66">
        <f t="shared" ref="G539:G545" si="54">E539+F539</f>
        <v>2100</v>
      </c>
    </row>
    <row r="540" spans="1:7" ht="11.25" x14ac:dyDescent="0.25">
      <c r="A540" s="7" t="s">
        <v>147</v>
      </c>
      <c r="B540" s="15" t="s">
        <v>147</v>
      </c>
      <c r="C540" s="8" t="s">
        <v>96</v>
      </c>
      <c r="D540" s="11" t="s">
        <v>35</v>
      </c>
      <c r="E540" s="74">
        <v>88700</v>
      </c>
      <c r="F540" s="74"/>
      <c r="G540" s="66">
        <f t="shared" si="54"/>
        <v>88700</v>
      </c>
    </row>
    <row r="541" spans="1:7" ht="11.25" x14ac:dyDescent="0.25">
      <c r="A541" s="7" t="s">
        <v>147</v>
      </c>
      <c r="B541" s="15" t="s">
        <v>147</v>
      </c>
      <c r="C541" s="8" t="s">
        <v>89</v>
      </c>
      <c r="D541" s="11" t="s">
        <v>26</v>
      </c>
      <c r="E541" s="74">
        <v>61459.65</v>
      </c>
      <c r="F541" s="74"/>
      <c r="G541" s="66">
        <f t="shared" si="54"/>
        <v>61459.65</v>
      </c>
    </row>
    <row r="542" spans="1:7" ht="11.25" x14ac:dyDescent="0.25">
      <c r="A542" s="7" t="s">
        <v>147</v>
      </c>
      <c r="B542" s="15" t="s">
        <v>147</v>
      </c>
      <c r="C542" s="8" t="s">
        <v>103</v>
      </c>
      <c r="D542" s="11" t="s">
        <v>36</v>
      </c>
      <c r="E542" s="74">
        <v>21500</v>
      </c>
      <c r="F542" s="74"/>
      <c r="G542" s="66">
        <f t="shared" si="54"/>
        <v>21500</v>
      </c>
    </row>
    <row r="543" spans="1:7" ht="11.25" x14ac:dyDescent="0.25">
      <c r="A543" s="7" t="s">
        <v>147</v>
      </c>
      <c r="B543" s="15" t="s">
        <v>147</v>
      </c>
      <c r="C543" s="8" t="s">
        <v>154</v>
      </c>
      <c r="D543" s="11" t="s">
        <v>40</v>
      </c>
      <c r="E543" s="74">
        <v>5000</v>
      </c>
      <c r="F543" s="74"/>
      <c r="G543" s="66">
        <f t="shared" si="54"/>
        <v>5000</v>
      </c>
    </row>
    <row r="544" spans="1:7" ht="11.25" x14ac:dyDescent="0.25">
      <c r="A544" s="7" t="s">
        <v>147</v>
      </c>
      <c r="B544" s="15" t="s">
        <v>147</v>
      </c>
      <c r="C544" s="8" t="s">
        <v>87</v>
      </c>
      <c r="D544" s="11" t="s">
        <v>27</v>
      </c>
      <c r="E544" s="74">
        <v>47300</v>
      </c>
      <c r="F544" s="74"/>
      <c r="G544" s="66">
        <f t="shared" si="54"/>
        <v>47300</v>
      </c>
    </row>
    <row r="545" spans="1:7" ht="22.5" x14ac:dyDescent="0.25">
      <c r="A545" s="7" t="s">
        <v>147</v>
      </c>
      <c r="B545" s="15" t="s">
        <v>147</v>
      </c>
      <c r="C545" s="8" t="s">
        <v>4</v>
      </c>
      <c r="D545" s="11" t="s">
        <v>82</v>
      </c>
      <c r="E545" s="74">
        <v>147107.76999999999</v>
      </c>
      <c r="F545" s="74"/>
      <c r="G545" s="66">
        <f t="shared" si="54"/>
        <v>147107.76999999999</v>
      </c>
    </row>
    <row r="546" spans="1:7" ht="11.25" customHeight="1" x14ac:dyDescent="0.25">
      <c r="A546" s="5" t="s">
        <v>147</v>
      </c>
      <c r="B546" s="14" t="s">
        <v>108</v>
      </c>
      <c r="C546" s="6" t="s">
        <v>147</v>
      </c>
      <c r="D546" s="10" t="s">
        <v>70</v>
      </c>
      <c r="E546" s="76">
        <f>E547+E548+E549+E550+E551+E552+E553</f>
        <v>377973</v>
      </c>
      <c r="F546" s="76">
        <f t="shared" ref="F546:G546" si="55">F547+F548+F549+F550+F551+F552+F553</f>
        <v>0</v>
      </c>
      <c r="G546" s="76">
        <f t="shared" si="55"/>
        <v>377973</v>
      </c>
    </row>
    <row r="547" spans="1:7" ht="67.5" x14ac:dyDescent="0.25">
      <c r="A547" s="7" t="s">
        <v>147</v>
      </c>
      <c r="B547" s="15" t="s">
        <v>147</v>
      </c>
      <c r="C547" s="8" t="s">
        <v>136</v>
      </c>
      <c r="D547" s="11" t="s">
        <v>202</v>
      </c>
      <c r="E547" s="74">
        <v>191200</v>
      </c>
      <c r="F547" s="74">
        <v>0</v>
      </c>
      <c r="G547" s="66">
        <f>E547+F547</f>
        <v>191200</v>
      </c>
    </row>
    <row r="548" spans="1:7" ht="11.25" x14ac:dyDescent="0.25">
      <c r="A548" s="7" t="s">
        <v>147</v>
      </c>
      <c r="B548" s="15" t="s">
        <v>147</v>
      </c>
      <c r="C548" s="8" t="s">
        <v>101</v>
      </c>
      <c r="D548" s="11" t="s">
        <v>24</v>
      </c>
      <c r="E548" s="74">
        <v>2047</v>
      </c>
      <c r="F548" s="74"/>
      <c r="G548" s="66">
        <f t="shared" ref="G548:G553" si="56">E548+F548</f>
        <v>2047</v>
      </c>
    </row>
    <row r="549" spans="1:7" ht="33.75" x14ac:dyDescent="0.25">
      <c r="A549" s="7" t="s">
        <v>147</v>
      </c>
      <c r="B549" s="15" t="s">
        <v>147</v>
      </c>
      <c r="C549" s="8" t="s">
        <v>102</v>
      </c>
      <c r="D549" s="11" t="s">
        <v>297</v>
      </c>
      <c r="E549" s="74">
        <v>297</v>
      </c>
      <c r="F549" s="74"/>
      <c r="G549" s="66">
        <f t="shared" si="56"/>
        <v>297</v>
      </c>
    </row>
    <row r="550" spans="1:7" ht="11.25" x14ac:dyDescent="0.25">
      <c r="A550" s="7" t="s">
        <v>147</v>
      </c>
      <c r="B550" s="15" t="s">
        <v>147</v>
      </c>
      <c r="C550" s="8" t="s">
        <v>96</v>
      </c>
      <c r="D550" s="11" t="s">
        <v>35</v>
      </c>
      <c r="E550" s="74">
        <v>12129</v>
      </c>
      <c r="F550" s="74"/>
      <c r="G550" s="66">
        <f t="shared" si="56"/>
        <v>12129</v>
      </c>
    </row>
    <row r="551" spans="1:7" ht="11.25" x14ac:dyDescent="0.25">
      <c r="A551" s="7" t="s">
        <v>147</v>
      </c>
      <c r="B551" s="15" t="s">
        <v>147</v>
      </c>
      <c r="C551" s="8" t="s">
        <v>89</v>
      </c>
      <c r="D551" s="11" t="s">
        <v>26</v>
      </c>
      <c r="E551" s="74">
        <v>73800</v>
      </c>
      <c r="F551" s="74"/>
      <c r="G551" s="66">
        <f t="shared" si="56"/>
        <v>73800</v>
      </c>
    </row>
    <row r="552" spans="1:7" ht="11.25" x14ac:dyDescent="0.25">
      <c r="A552" s="7" t="s">
        <v>147</v>
      </c>
      <c r="B552" s="15" t="s">
        <v>147</v>
      </c>
      <c r="C552" s="8" t="s">
        <v>87</v>
      </c>
      <c r="D552" s="11" t="s">
        <v>27</v>
      </c>
      <c r="E552" s="74">
        <v>78800</v>
      </c>
      <c r="F552" s="74"/>
      <c r="G552" s="66">
        <f t="shared" si="56"/>
        <v>78800</v>
      </c>
    </row>
    <row r="553" spans="1:7" ht="11.25" x14ac:dyDescent="0.25">
      <c r="A553" s="7" t="s">
        <v>147</v>
      </c>
      <c r="B553" s="18" t="s">
        <v>147</v>
      </c>
      <c r="C553" s="31" t="s">
        <v>105</v>
      </c>
      <c r="D553" s="57" t="s">
        <v>76</v>
      </c>
      <c r="E553" s="87">
        <v>19700</v>
      </c>
      <c r="F553" s="87"/>
      <c r="G553" s="66">
        <f t="shared" si="56"/>
        <v>19700</v>
      </c>
    </row>
    <row r="554" spans="1:7" ht="15" x14ac:dyDescent="0.25">
      <c r="A554" s="58"/>
      <c r="B554" s="59"/>
      <c r="C554" s="59"/>
      <c r="D554" s="59"/>
      <c r="E554" s="88"/>
      <c r="F554" s="88"/>
      <c r="G554" s="60"/>
    </row>
    <row r="555" spans="1:7" ht="18" customHeight="1" x14ac:dyDescent="0.25">
      <c r="A555" s="437" t="s">
        <v>109</v>
      </c>
      <c r="B555" s="437"/>
      <c r="C555" s="437"/>
      <c r="D555" s="437"/>
      <c r="E555" s="94">
        <f>E4+E11+E18+E32+E37+E52+E60+E125+E130+E161+E165+E168+E301+E325+E388+E405+E453+E509+E535</f>
        <v>86574669.409999996</v>
      </c>
      <c r="F555" s="94">
        <f t="shared" ref="F555:G555" si="57">F4+F11+F18+F32+F37+F52+F60+F125+F130+F161+F165+F168+F301+F325+F388+F405+F453+F509+F535</f>
        <v>38000</v>
      </c>
      <c r="G555" s="94">
        <f t="shared" si="57"/>
        <v>86612669.409999996</v>
      </c>
    </row>
  </sheetData>
  <mergeCells count="3">
    <mergeCell ref="A1:G1"/>
    <mergeCell ref="A2:G2"/>
    <mergeCell ref="A555:D555"/>
  </mergeCells>
  <pageMargins left="0.25" right="0.25" top="0.75" bottom="0.75" header="0.3" footer="0.3"/>
  <pageSetup paperSize="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workbookViewId="0">
      <selection activeCell="D1" sqref="D1:G1"/>
    </sheetView>
  </sheetViews>
  <sheetFormatPr defaultRowHeight="15" x14ac:dyDescent="0.25"/>
  <cols>
    <col min="3" max="3" width="7.7109375" customWidth="1"/>
    <col min="4" max="4" width="31.5703125" customWidth="1"/>
    <col min="5" max="5" width="15.85546875" customWidth="1"/>
    <col min="6" max="6" width="14.42578125" customWidth="1"/>
    <col min="7" max="7" width="16.7109375" customWidth="1"/>
  </cols>
  <sheetData>
    <row r="1" spans="1:7" x14ac:dyDescent="0.25">
      <c r="A1" s="95"/>
      <c r="B1" s="95"/>
      <c r="C1" s="95"/>
      <c r="D1" s="490" t="s">
        <v>476</v>
      </c>
      <c r="E1" s="490"/>
      <c r="F1" s="490"/>
      <c r="G1" s="491"/>
    </row>
    <row r="2" spans="1:7" x14ac:dyDescent="0.25">
      <c r="A2" s="95"/>
      <c r="B2" s="95"/>
      <c r="C2" s="95"/>
      <c r="D2" s="476" t="s">
        <v>301</v>
      </c>
      <c r="E2" s="476"/>
      <c r="F2" s="476"/>
      <c r="G2" s="477"/>
    </row>
    <row r="3" spans="1:7" x14ac:dyDescent="0.25">
      <c r="A3" s="95"/>
      <c r="B3" s="95"/>
      <c r="C3" s="95"/>
      <c r="D3" s="478" t="s">
        <v>422</v>
      </c>
      <c r="E3" s="478"/>
      <c r="F3" s="478"/>
      <c r="G3" s="475"/>
    </row>
    <row r="4" spans="1:7" x14ac:dyDescent="0.25">
      <c r="A4" s="95"/>
      <c r="B4" s="95"/>
      <c r="C4" s="95"/>
      <c r="D4" s="478"/>
      <c r="E4" s="478"/>
      <c r="F4" s="478"/>
      <c r="G4" s="475"/>
    </row>
    <row r="5" spans="1:7" ht="15.75" x14ac:dyDescent="0.25">
      <c r="A5" s="474" t="s">
        <v>302</v>
      </c>
      <c r="B5" s="474"/>
      <c r="C5" s="474"/>
      <c r="D5" s="474"/>
      <c r="E5" s="474"/>
      <c r="F5" s="474"/>
      <c r="G5" s="474"/>
    </row>
    <row r="6" spans="1:7" ht="15.75" x14ac:dyDescent="0.25">
      <c r="A6" s="474" t="s">
        <v>303</v>
      </c>
      <c r="B6" s="474"/>
      <c r="C6" s="474"/>
      <c r="D6" s="474"/>
      <c r="E6" s="474"/>
      <c r="F6" s="474"/>
      <c r="G6" s="474"/>
    </row>
    <row r="7" spans="1:7" ht="25.5" customHeight="1" x14ac:dyDescent="0.25">
      <c r="A7" s="96" t="s">
        <v>20</v>
      </c>
      <c r="B7" s="96" t="s">
        <v>0</v>
      </c>
      <c r="C7" s="97" t="s">
        <v>304</v>
      </c>
      <c r="D7" s="98" t="s">
        <v>46</v>
      </c>
      <c r="E7" s="267" t="s">
        <v>47</v>
      </c>
      <c r="F7" s="267" t="s">
        <v>299</v>
      </c>
      <c r="G7" s="405" t="s">
        <v>300</v>
      </c>
    </row>
    <row r="8" spans="1:7" ht="15.75" thickBot="1" x14ac:dyDescent="0.3">
      <c r="A8" s="99" t="s">
        <v>305</v>
      </c>
      <c r="B8" s="450" t="s">
        <v>306</v>
      </c>
      <c r="C8" s="450"/>
      <c r="D8" s="450"/>
      <c r="E8" s="269">
        <f>E9+E20+E38</f>
        <v>4080579.6399999997</v>
      </c>
      <c r="F8" s="269">
        <f t="shared" ref="F8:G8" si="0">F9+F20+F38</f>
        <v>0</v>
      </c>
      <c r="G8" s="269">
        <f t="shared" si="0"/>
        <v>4080579.6399999997</v>
      </c>
    </row>
    <row r="9" spans="1:7" x14ac:dyDescent="0.25">
      <c r="A9" s="101" t="s">
        <v>307</v>
      </c>
      <c r="B9" s="460" t="s">
        <v>308</v>
      </c>
      <c r="C9" s="460"/>
      <c r="D9" s="460"/>
      <c r="E9" s="270">
        <f>E10+E13</f>
        <v>2722578</v>
      </c>
      <c r="F9" s="270">
        <f t="shared" ref="F9:G9" si="1">F10+F13</f>
        <v>-250000</v>
      </c>
      <c r="G9" s="270">
        <f t="shared" si="1"/>
        <v>2472578</v>
      </c>
    </row>
    <row r="10" spans="1:7" x14ac:dyDescent="0.25">
      <c r="A10" s="102">
        <v>852</v>
      </c>
      <c r="B10" s="103"/>
      <c r="C10" s="103"/>
      <c r="D10" s="104" t="s">
        <v>29</v>
      </c>
      <c r="E10" s="271">
        <f>E11</f>
        <v>150000</v>
      </c>
      <c r="F10" s="271">
        <f t="shared" ref="F10:G10" si="2">F11</f>
        <v>0</v>
      </c>
      <c r="G10" s="271">
        <f t="shared" si="2"/>
        <v>150000</v>
      </c>
    </row>
    <row r="11" spans="1:7" ht="24" customHeight="1" x14ac:dyDescent="0.25">
      <c r="A11" s="105"/>
      <c r="B11" s="324">
        <v>85232</v>
      </c>
      <c r="C11" s="106"/>
      <c r="D11" s="107" t="s">
        <v>60</v>
      </c>
      <c r="E11" s="272">
        <f>E12</f>
        <v>150000</v>
      </c>
      <c r="F11" s="272">
        <f t="shared" ref="F11:G11" si="3">F12</f>
        <v>0</v>
      </c>
      <c r="G11" s="272">
        <f t="shared" si="3"/>
        <v>150000</v>
      </c>
    </row>
    <row r="12" spans="1:7" ht="47.25" customHeight="1" x14ac:dyDescent="0.25">
      <c r="A12" s="105"/>
      <c r="B12" s="325"/>
      <c r="C12" s="109">
        <v>2510</v>
      </c>
      <c r="D12" s="108" t="s">
        <v>309</v>
      </c>
      <c r="E12" s="273">
        <v>150000</v>
      </c>
      <c r="F12" s="273"/>
      <c r="G12" s="406">
        <f>E12+F12</f>
        <v>150000</v>
      </c>
    </row>
    <row r="13" spans="1:7" ht="33" customHeight="1" x14ac:dyDescent="0.25">
      <c r="A13" s="110">
        <v>921</v>
      </c>
      <c r="B13" s="111"/>
      <c r="C13" s="112"/>
      <c r="D13" s="104" t="s">
        <v>48</v>
      </c>
      <c r="E13" s="274">
        <f>E14+E16+E18</f>
        <v>2572578</v>
      </c>
      <c r="F13" s="274">
        <f t="shared" ref="F13:G13" si="4">F14+F16+F18</f>
        <v>-250000</v>
      </c>
      <c r="G13" s="407">
        <f t="shared" si="4"/>
        <v>2322578</v>
      </c>
    </row>
    <row r="14" spans="1:7" ht="27.75" customHeight="1" x14ac:dyDescent="0.25">
      <c r="A14" s="461"/>
      <c r="B14" s="113">
        <v>92109</v>
      </c>
      <c r="C14" s="114"/>
      <c r="D14" s="107" t="s">
        <v>49</v>
      </c>
      <c r="E14" s="275">
        <f>E15</f>
        <v>1531246</v>
      </c>
      <c r="F14" s="275">
        <f t="shared" ref="F14:G14" si="5">F15</f>
        <v>-250000</v>
      </c>
      <c r="G14" s="408">
        <f t="shared" si="5"/>
        <v>1281246</v>
      </c>
    </row>
    <row r="15" spans="1:7" ht="31.5" customHeight="1" x14ac:dyDescent="0.25">
      <c r="A15" s="462"/>
      <c r="B15" s="116"/>
      <c r="C15" s="117">
        <v>2480</v>
      </c>
      <c r="D15" s="118" t="s">
        <v>50</v>
      </c>
      <c r="E15" s="276">
        <v>1531246</v>
      </c>
      <c r="F15" s="276">
        <v>-250000</v>
      </c>
      <c r="G15" s="409">
        <f>E15+F15</f>
        <v>1281246</v>
      </c>
    </row>
    <row r="16" spans="1:7" x14ac:dyDescent="0.25">
      <c r="A16" s="462"/>
      <c r="B16" s="113">
        <v>92116</v>
      </c>
      <c r="C16" s="114"/>
      <c r="D16" s="107" t="s">
        <v>51</v>
      </c>
      <c r="E16" s="275">
        <f>E17</f>
        <v>431742</v>
      </c>
      <c r="F16" s="275">
        <f t="shared" ref="F16:G16" si="6">F17</f>
        <v>0</v>
      </c>
      <c r="G16" s="408">
        <f t="shared" si="6"/>
        <v>431742</v>
      </c>
    </row>
    <row r="17" spans="1:7" ht="29.25" customHeight="1" x14ac:dyDescent="0.25">
      <c r="A17" s="462"/>
      <c r="B17" s="116"/>
      <c r="C17" s="117">
        <v>2480</v>
      </c>
      <c r="D17" s="118" t="s">
        <v>50</v>
      </c>
      <c r="E17" s="276">
        <v>431742</v>
      </c>
      <c r="F17" s="276"/>
      <c r="G17" s="409">
        <f>E17+F17</f>
        <v>431742</v>
      </c>
    </row>
    <row r="18" spans="1:7" x14ac:dyDescent="0.25">
      <c r="A18" s="462"/>
      <c r="B18" s="113">
        <v>92118</v>
      </c>
      <c r="C18" s="120"/>
      <c r="D18" s="121" t="s">
        <v>52</v>
      </c>
      <c r="E18" s="277">
        <f>E19</f>
        <v>609590</v>
      </c>
      <c r="F18" s="277">
        <f t="shared" ref="F18:G18" si="7">F19</f>
        <v>0</v>
      </c>
      <c r="G18" s="410">
        <f t="shared" si="7"/>
        <v>609590</v>
      </c>
    </row>
    <row r="19" spans="1:7" ht="35.25" customHeight="1" thickBot="1" x14ac:dyDescent="0.3">
      <c r="A19" s="463"/>
      <c r="B19" s="122"/>
      <c r="C19" s="123">
        <v>2480</v>
      </c>
      <c r="D19" s="124" t="s">
        <v>50</v>
      </c>
      <c r="E19" s="323">
        <v>609590</v>
      </c>
      <c r="F19" s="278"/>
      <c r="G19" s="411">
        <f>E19+F19</f>
        <v>609590</v>
      </c>
    </row>
    <row r="20" spans="1:7" x14ac:dyDescent="0.25">
      <c r="A20" s="125" t="s">
        <v>310</v>
      </c>
      <c r="B20" s="464" t="s">
        <v>311</v>
      </c>
      <c r="C20" s="464"/>
      <c r="D20" s="464"/>
      <c r="E20" s="319">
        <f>E21+E25+E30+E33</f>
        <v>894835.42999999993</v>
      </c>
      <c r="F20" s="279"/>
      <c r="G20" s="412">
        <v>894835.42999999993</v>
      </c>
    </row>
    <row r="21" spans="1:7" x14ac:dyDescent="0.25">
      <c r="A21" s="126">
        <v>600</v>
      </c>
      <c r="B21" s="127"/>
      <c r="C21" s="127"/>
      <c r="D21" s="128" t="s">
        <v>312</v>
      </c>
      <c r="E21" s="280">
        <f>E22</f>
        <v>670585.42999999993</v>
      </c>
      <c r="F21" s="280">
        <f t="shared" ref="F21:G21" si="8">F22</f>
        <v>0</v>
      </c>
      <c r="G21" s="297">
        <f t="shared" si="8"/>
        <v>670585.42999999993</v>
      </c>
    </row>
    <row r="22" spans="1:7" x14ac:dyDescent="0.25">
      <c r="A22" s="454"/>
      <c r="B22" s="129">
        <v>60004</v>
      </c>
      <c r="C22" s="129"/>
      <c r="D22" s="314" t="s">
        <v>53</v>
      </c>
      <c r="E22" s="298">
        <f>E23+E24</f>
        <v>670585.42999999993</v>
      </c>
      <c r="F22" s="298">
        <f t="shared" ref="F22:G22" si="9">F23+F24</f>
        <v>0</v>
      </c>
      <c r="G22" s="298">
        <f t="shared" si="9"/>
        <v>670585.42999999993</v>
      </c>
    </row>
    <row r="23" spans="1:7" ht="56.25" customHeight="1" x14ac:dyDescent="0.25">
      <c r="A23" s="455"/>
      <c r="B23" s="130"/>
      <c r="C23" s="131">
        <v>2310</v>
      </c>
      <c r="D23" s="132" t="s">
        <v>313</v>
      </c>
      <c r="E23" s="389">
        <v>460000</v>
      </c>
      <c r="F23" s="301"/>
      <c r="G23" s="315">
        <f>E23+F23</f>
        <v>460000</v>
      </c>
    </row>
    <row r="24" spans="1:7" ht="57" customHeight="1" x14ac:dyDescent="0.25">
      <c r="A24" s="134"/>
      <c r="B24" s="130"/>
      <c r="C24" s="131">
        <v>2710</v>
      </c>
      <c r="D24" s="135" t="s">
        <v>314</v>
      </c>
      <c r="E24" s="389">
        <v>210585.43</v>
      </c>
      <c r="F24" s="301"/>
      <c r="G24" s="315">
        <f>E24+F24</f>
        <v>210585.43</v>
      </c>
    </row>
    <row r="25" spans="1:7" x14ac:dyDescent="0.25">
      <c r="A25" s="126">
        <v>801</v>
      </c>
      <c r="B25" s="128"/>
      <c r="C25" s="128"/>
      <c r="D25" s="136" t="s">
        <v>41</v>
      </c>
      <c r="E25" s="297">
        <f>E26+E28</f>
        <v>49250</v>
      </c>
      <c r="F25" s="297">
        <f t="shared" ref="F25:G25" si="10">F26+F28</f>
        <v>0</v>
      </c>
      <c r="G25" s="297">
        <f t="shared" si="10"/>
        <v>49250</v>
      </c>
    </row>
    <row r="26" spans="1:7" x14ac:dyDescent="0.25">
      <c r="A26" s="137"/>
      <c r="B26" s="138">
        <v>80101</v>
      </c>
      <c r="C26" s="138"/>
      <c r="D26" s="139" t="s">
        <v>81</v>
      </c>
      <c r="E26" s="316">
        <f>E27</f>
        <v>3250</v>
      </c>
      <c r="F26" s="316">
        <f t="shared" ref="F26:G26" si="11">F27</f>
        <v>0</v>
      </c>
      <c r="G26" s="316">
        <f t="shared" si="11"/>
        <v>3250</v>
      </c>
    </row>
    <row r="27" spans="1:7" ht="58.5" customHeight="1" x14ac:dyDescent="0.25">
      <c r="A27" s="137"/>
      <c r="B27" s="140"/>
      <c r="C27" s="131">
        <v>2310</v>
      </c>
      <c r="D27" s="132" t="s">
        <v>313</v>
      </c>
      <c r="E27" s="391">
        <v>3250</v>
      </c>
      <c r="F27" s="281"/>
      <c r="G27" s="141">
        <f>E27+F27</f>
        <v>3250</v>
      </c>
    </row>
    <row r="28" spans="1:7" x14ac:dyDescent="0.25">
      <c r="A28" s="465"/>
      <c r="B28" s="129">
        <v>80104</v>
      </c>
      <c r="C28" s="129"/>
      <c r="D28" s="142" t="s">
        <v>42</v>
      </c>
      <c r="E28" s="298">
        <f>E29</f>
        <v>46000</v>
      </c>
      <c r="F28" s="298">
        <f t="shared" ref="F28:G28" si="12">F29</f>
        <v>0</v>
      </c>
      <c r="G28" s="298">
        <f t="shared" si="12"/>
        <v>46000</v>
      </c>
    </row>
    <row r="29" spans="1:7" ht="57.75" customHeight="1" x14ac:dyDescent="0.25">
      <c r="A29" s="465"/>
      <c r="B29" s="143"/>
      <c r="C29" s="131">
        <v>2310</v>
      </c>
      <c r="D29" s="132" t="s">
        <v>313</v>
      </c>
      <c r="E29" s="391">
        <v>46000</v>
      </c>
      <c r="F29" s="281"/>
      <c r="G29" s="413">
        <f>E29+F29</f>
        <v>46000</v>
      </c>
    </row>
    <row r="30" spans="1:7" x14ac:dyDescent="0.25">
      <c r="A30" s="110">
        <v>851</v>
      </c>
      <c r="B30" s="111"/>
      <c r="C30" s="145"/>
      <c r="D30" s="104" t="s">
        <v>54</v>
      </c>
      <c r="E30" s="283">
        <f>E31</f>
        <v>25000</v>
      </c>
      <c r="F30" s="283">
        <f t="shared" ref="F30:G30" si="13">F31</f>
        <v>0</v>
      </c>
      <c r="G30" s="414">
        <f t="shared" si="13"/>
        <v>25000</v>
      </c>
    </row>
    <row r="31" spans="1:7" x14ac:dyDescent="0.25">
      <c r="A31" s="146"/>
      <c r="B31" s="113">
        <v>85154</v>
      </c>
      <c r="C31" s="114"/>
      <c r="D31" s="107" t="s">
        <v>55</v>
      </c>
      <c r="E31" s="275">
        <f>E32</f>
        <v>25000</v>
      </c>
      <c r="F31" s="275">
        <f t="shared" ref="F31:G31" si="14">F32</f>
        <v>0</v>
      </c>
      <c r="G31" s="415">
        <f t="shared" si="14"/>
        <v>25000</v>
      </c>
    </row>
    <row r="32" spans="1:7" ht="67.5" customHeight="1" x14ac:dyDescent="0.25">
      <c r="A32" s="147"/>
      <c r="B32" s="144"/>
      <c r="C32" s="148">
        <v>2710</v>
      </c>
      <c r="D32" s="149" t="s">
        <v>315</v>
      </c>
      <c r="E32" s="284">
        <v>25000</v>
      </c>
      <c r="F32" s="284"/>
      <c r="G32" s="150">
        <f>E32+F32</f>
        <v>25000</v>
      </c>
    </row>
    <row r="33" spans="1:7" ht="33" customHeight="1" x14ac:dyDescent="0.25">
      <c r="A33" s="151">
        <v>900</v>
      </c>
      <c r="B33" s="152"/>
      <c r="C33" s="153"/>
      <c r="D33" s="154" t="s">
        <v>56</v>
      </c>
      <c r="E33" s="285">
        <f>E34+E36</f>
        <v>150000</v>
      </c>
      <c r="F33" s="285">
        <f t="shared" ref="F33:G33" si="15">F34+F36</f>
        <v>0</v>
      </c>
      <c r="G33" s="416">
        <f t="shared" si="15"/>
        <v>150000</v>
      </c>
    </row>
    <row r="34" spans="1:7" ht="24" customHeight="1" x14ac:dyDescent="0.25">
      <c r="A34" s="466"/>
      <c r="B34" s="155">
        <v>90026</v>
      </c>
      <c r="C34" s="156"/>
      <c r="D34" s="157" t="s">
        <v>85</v>
      </c>
      <c r="E34" s="286">
        <f>E35</f>
        <v>30000</v>
      </c>
      <c r="F34" s="286">
        <f t="shared" ref="F34:G34" si="16">F35</f>
        <v>0</v>
      </c>
      <c r="G34" s="417">
        <f t="shared" si="16"/>
        <v>30000</v>
      </c>
    </row>
    <row r="35" spans="1:7" ht="54.75" customHeight="1" x14ac:dyDescent="0.25">
      <c r="A35" s="466"/>
      <c r="B35" s="159"/>
      <c r="C35" s="117">
        <v>2320</v>
      </c>
      <c r="D35" s="118" t="s">
        <v>316</v>
      </c>
      <c r="E35" s="276">
        <v>30000</v>
      </c>
      <c r="F35" s="276"/>
      <c r="G35" s="119">
        <f>E35+F35</f>
        <v>30000</v>
      </c>
    </row>
    <row r="36" spans="1:7" x14ac:dyDescent="0.25">
      <c r="A36" s="466"/>
      <c r="B36" s="160">
        <v>90013</v>
      </c>
      <c r="C36" s="161"/>
      <c r="D36" s="162" t="s">
        <v>57</v>
      </c>
      <c r="E36" s="287">
        <f>E37</f>
        <v>120000</v>
      </c>
      <c r="F36" s="287">
        <f t="shared" ref="F36:G36" si="17">F37</f>
        <v>0</v>
      </c>
      <c r="G36" s="287">
        <f t="shared" si="17"/>
        <v>120000</v>
      </c>
    </row>
    <row r="37" spans="1:7" ht="62.25" customHeight="1" x14ac:dyDescent="0.25">
      <c r="A37" s="467"/>
      <c r="B37" s="163"/>
      <c r="C37" s="164">
        <v>2310</v>
      </c>
      <c r="D37" s="165" t="s">
        <v>313</v>
      </c>
      <c r="E37" s="288">
        <v>120000</v>
      </c>
      <c r="F37" s="288"/>
      <c r="G37" s="166">
        <f>E37+F37</f>
        <v>120000</v>
      </c>
    </row>
    <row r="38" spans="1:7" x14ac:dyDescent="0.25">
      <c r="A38" s="167" t="s">
        <v>317</v>
      </c>
      <c r="B38" s="468" t="s">
        <v>318</v>
      </c>
      <c r="C38" s="468"/>
      <c r="D38" s="469"/>
      <c r="E38" s="289">
        <f>E39+E42</f>
        <v>463166.21</v>
      </c>
      <c r="F38" s="289">
        <f t="shared" ref="F38:G38" si="18">F39+F42</f>
        <v>250000</v>
      </c>
      <c r="G38" s="418">
        <f t="shared" si="18"/>
        <v>713166.21</v>
      </c>
    </row>
    <row r="39" spans="1:7" ht="24.75" customHeight="1" x14ac:dyDescent="0.25">
      <c r="A39" s="168">
        <v>700</v>
      </c>
      <c r="B39" s="169"/>
      <c r="C39" s="170"/>
      <c r="D39" s="171" t="s">
        <v>58</v>
      </c>
      <c r="E39" s="290">
        <f>E40</f>
        <v>463166.21</v>
      </c>
      <c r="F39" s="290">
        <f t="shared" ref="F39:G39" si="19">F40</f>
        <v>0</v>
      </c>
      <c r="G39" s="300">
        <f t="shared" si="19"/>
        <v>463166.21</v>
      </c>
    </row>
    <row r="40" spans="1:7" ht="24" customHeight="1" x14ac:dyDescent="0.25">
      <c r="A40" s="470"/>
      <c r="B40" s="172">
        <v>70001</v>
      </c>
      <c r="C40" s="173"/>
      <c r="D40" s="174" t="s">
        <v>319</v>
      </c>
      <c r="E40" s="291">
        <f>E41</f>
        <v>463166.21</v>
      </c>
      <c r="F40" s="291">
        <f t="shared" ref="F40:G40" si="20">F41</f>
        <v>0</v>
      </c>
      <c r="G40" s="419">
        <f t="shared" si="20"/>
        <v>463166.21</v>
      </c>
    </row>
    <row r="41" spans="1:7" ht="33.75" customHeight="1" x14ac:dyDescent="0.25">
      <c r="A41" s="471"/>
      <c r="B41" s="175"/>
      <c r="C41" s="176">
        <v>2650</v>
      </c>
      <c r="D41" s="177" t="s">
        <v>59</v>
      </c>
      <c r="E41" s="292">
        <v>463166.21</v>
      </c>
      <c r="F41" s="292"/>
      <c r="G41" s="178">
        <f>E41+F41</f>
        <v>463166.21</v>
      </c>
    </row>
    <row r="42" spans="1:7" ht="17.25" customHeight="1" x14ac:dyDescent="0.25">
      <c r="A42" s="400">
        <v>926</v>
      </c>
      <c r="B42" s="401"/>
      <c r="C42" s="402"/>
      <c r="D42" s="403" t="s">
        <v>83</v>
      </c>
      <c r="E42" s="404">
        <f>E43</f>
        <v>0</v>
      </c>
      <c r="F42" s="404">
        <f t="shared" ref="F42:G42" si="21">F43</f>
        <v>250000</v>
      </c>
      <c r="G42" s="404">
        <f t="shared" si="21"/>
        <v>250000</v>
      </c>
    </row>
    <row r="43" spans="1:7" x14ac:dyDescent="0.25">
      <c r="A43" s="394"/>
      <c r="B43" s="172">
        <v>92601</v>
      </c>
      <c r="C43" s="173"/>
      <c r="D43" s="192" t="s">
        <v>84</v>
      </c>
      <c r="E43" s="299">
        <f>E44</f>
        <v>0</v>
      </c>
      <c r="F43" s="299">
        <f t="shared" ref="F43:G43" si="22">F44</f>
        <v>250000</v>
      </c>
      <c r="G43" s="299">
        <f t="shared" si="22"/>
        <v>250000</v>
      </c>
    </row>
    <row r="44" spans="1:7" ht="48" customHeight="1" x14ac:dyDescent="0.25">
      <c r="A44" s="394"/>
      <c r="B44" s="395"/>
      <c r="C44" s="396">
        <v>2410</v>
      </c>
      <c r="D44" s="397" t="s">
        <v>448</v>
      </c>
      <c r="E44" s="398">
        <v>0</v>
      </c>
      <c r="F44" s="398">
        <v>250000</v>
      </c>
      <c r="G44" s="399">
        <f>E44+F44</f>
        <v>250000</v>
      </c>
    </row>
    <row r="45" spans="1:7" ht="33" customHeight="1" thickBot="1" x14ac:dyDescent="0.3">
      <c r="A45" s="99" t="s">
        <v>320</v>
      </c>
      <c r="B45" s="472" t="s">
        <v>321</v>
      </c>
      <c r="C45" s="472"/>
      <c r="D45" s="472"/>
      <c r="E45" s="320">
        <f>E46+E52</f>
        <v>1799200</v>
      </c>
      <c r="F45" s="293"/>
      <c r="G45" s="100">
        <v>1799200</v>
      </c>
    </row>
    <row r="46" spans="1:7" x14ac:dyDescent="0.25">
      <c r="A46" s="179" t="s">
        <v>322</v>
      </c>
      <c r="B46" s="473" t="s">
        <v>308</v>
      </c>
      <c r="C46" s="473"/>
      <c r="D46" s="473"/>
      <c r="E46" s="322">
        <f>E47</f>
        <v>1326000</v>
      </c>
      <c r="F46" s="294"/>
      <c r="G46" s="420">
        <f>E46+F46</f>
        <v>1326000</v>
      </c>
    </row>
    <row r="47" spans="1:7" x14ac:dyDescent="0.25">
      <c r="A47" s="180">
        <v>801</v>
      </c>
      <c r="B47" s="111"/>
      <c r="C47" s="145"/>
      <c r="D47" s="104" t="s">
        <v>41</v>
      </c>
      <c r="E47" s="274">
        <f>E48</f>
        <v>1326000</v>
      </c>
      <c r="F47" s="274">
        <f t="shared" ref="F47:G47" si="23">F48</f>
        <v>0</v>
      </c>
      <c r="G47" s="407">
        <f t="shared" si="23"/>
        <v>1326000</v>
      </c>
    </row>
    <row r="48" spans="1:7" x14ac:dyDescent="0.25">
      <c r="A48" s="459"/>
      <c r="B48" s="181">
        <v>80104</v>
      </c>
      <c r="C48" s="114"/>
      <c r="D48" s="107" t="s">
        <v>42</v>
      </c>
      <c r="E48" s="275">
        <f>E49</f>
        <v>1326000</v>
      </c>
      <c r="F48" s="275">
        <f t="shared" ref="F48:G48" si="24">F49</f>
        <v>0</v>
      </c>
      <c r="G48" s="408">
        <f t="shared" si="24"/>
        <v>1326000</v>
      </c>
    </row>
    <row r="49" spans="1:7" ht="36" customHeight="1" x14ac:dyDescent="0.25">
      <c r="A49" s="459"/>
      <c r="B49" s="182"/>
      <c r="C49" s="117">
        <v>2540</v>
      </c>
      <c r="D49" s="118" t="s">
        <v>61</v>
      </c>
      <c r="E49" s="276">
        <v>1326000</v>
      </c>
      <c r="F49" s="276"/>
      <c r="G49" s="119">
        <f>E49+F49</f>
        <v>1326000</v>
      </c>
    </row>
    <row r="50" spans="1:7" x14ac:dyDescent="0.25">
      <c r="A50" s="459"/>
      <c r="B50" s="181"/>
      <c r="C50" s="114"/>
      <c r="D50" s="107"/>
      <c r="E50" s="275"/>
      <c r="F50" s="275"/>
      <c r="G50" s="115"/>
    </row>
    <row r="51" spans="1:7" ht="31.5" customHeight="1" x14ac:dyDescent="0.25">
      <c r="A51" s="459"/>
      <c r="B51" s="182"/>
      <c r="C51" s="117"/>
      <c r="D51" s="118"/>
      <c r="E51" s="276"/>
      <c r="F51" s="276"/>
      <c r="G51" s="119"/>
    </row>
    <row r="52" spans="1:7" x14ac:dyDescent="0.25">
      <c r="A52" s="183" t="s">
        <v>310</v>
      </c>
      <c r="B52" s="441" t="s">
        <v>323</v>
      </c>
      <c r="C52" s="441"/>
      <c r="D52" s="441"/>
      <c r="E52" s="295">
        <f>E53+E56+E61+E64+E72+E77</f>
        <v>473200</v>
      </c>
      <c r="F52" s="295">
        <f t="shared" ref="F52:G52" si="25">F53+F56+F61+F64+F72+F77</f>
        <v>0</v>
      </c>
      <c r="G52" s="421">
        <f t="shared" si="25"/>
        <v>473200</v>
      </c>
    </row>
    <row r="53" spans="1:7" x14ac:dyDescent="0.25">
      <c r="A53" s="184" t="s">
        <v>62</v>
      </c>
      <c r="B53" s="111"/>
      <c r="C53" s="145"/>
      <c r="D53" s="104" t="s">
        <v>63</v>
      </c>
      <c r="E53" s="283">
        <f>E54</f>
        <v>20000</v>
      </c>
      <c r="F53" s="283">
        <f t="shared" ref="F53:G53" si="26">F54</f>
        <v>0</v>
      </c>
      <c r="G53" s="414">
        <f t="shared" si="26"/>
        <v>20000</v>
      </c>
    </row>
    <row r="54" spans="1:7" x14ac:dyDescent="0.25">
      <c r="A54" s="442"/>
      <c r="B54" s="185" t="s">
        <v>64</v>
      </c>
      <c r="C54" s="114"/>
      <c r="D54" s="107" t="s">
        <v>65</v>
      </c>
      <c r="E54" s="275">
        <f>E55</f>
        <v>20000</v>
      </c>
      <c r="F54" s="275">
        <f t="shared" ref="F54:G54" si="27">F55</f>
        <v>0</v>
      </c>
      <c r="G54" s="408">
        <f t="shared" si="27"/>
        <v>20000</v>
      </c>
    </row>
    <row r="55" spans="1:7" ht="64.5" customHeight="1" x14ac:dyDescent="0.25">
      <c r="A55" s="443"/>
      <c r="B55" s="147"/>
      <c r="C55" s="186">
        <v>2830</v>
      </c>
      <c r="D55" s="187" t="s">
        <v>324</v>
      </c>
      <c r="E55" s="296">
        <v>20000</v>
      </c>
      <c r="F55" s="296"/>
      <c r="G55" s="188">
        <f>E55+F55</f>
        <v>20000</v>
      </c>
    </row>
    <row r="56" spans="1:7" ht="43.5" customHeight="1" x14ac:dyDescent="0.25">
      <c r="A56" s="128">
        <v>754</v>
      </c>
      <c r="B56" s="128"/>
      <c r="C56" s="128"/>
      <c r="D56" s="128" t="s">
        <v>67</v>
      </c>
      <c r="E56" s="297">
        <f>E57+E59</f>
        <v>100000</v>
      </c>
      <c r="F56" s="297">
        <f t="shared" ref="F56:G56" si="28">F57+F59</f>
        <v>0</v>
      </c>
      <c r="G56" s="297">
        <f t="shared" si="28"/>
        <v>100000</v>
      </c>
    </row>
    <row r="57" spans="1:7" x14ac:dyDescent="0.25">
      <c r="A57" s="444"/>
      <c r="B57" s="129">
        <v>75412</v>
      </c>
      <c r="C57" s="129"/>
      <c r="D57" s="129" t="s">
        <v>68</v>
      </c>
      <c r="E57" s="298">
        <f>E58</f>
        <v>40000</v>
      </c>
      <c r="F57" s="298">
        <f t="shared" ref="F57:G57" si="29">F58</f>
        <v>0</v>
      </c>
      <c r="G57" s="298">
        <f t="shared" si="29"/>
        <v>40000</v>
      </c>
    </row>
    <row r="58" spans="1:7" ht="39.75" customHeight="1" x14ac:dyDescent="0.25">
      <c r="A58" s="444"/>
      <c r="B58" s="189"/>
      <c r="C58" s="190">
        <v>2820</v>
      </c>
      <c r="D58" s="191" t="s">
        <v>66</v>
      </c>
      <c r="E58" s="389">
        <v>40000</v>
      </c>
      <c r="F58" s="301"/>
      <c r="G58" s="317">
        <f>E58+F58</f>
        <v>40000</v>
      </c>
    </row>
    <row r="59" spans="1:7" ht="30.75" customHeight="1" x14ac:dyDescent="0.25">
      <c r="A59" s="444"/>
      <c r="B59" s="129">
        <v>75415</v>
      </c>
      <c r="C59" s="172"/>
      <c r="D59" s="192" t="s">
        <v>69</v>
      </c>
      <c r="E59" s="393">
        <f>E60</f>
        <v>60000</v>
      </c>
      <c r="F59" s="393">
        <f t="shared" ref="F59:G59" si="30">F60</f>
        <v>0</v>
      </c>
      <c r="G59" s="393">
        <f t="shared" si="30"/>
        <v>60000</v>
      </c>
    </row>
    <row r="60" spans="1:7" ht="81.75" customHeight="1" x14ac:dyDescent="0.25">
      <c r="A60" s="444"/>
      <c r="B60" s="193"/>
      <c r="C60" s="194">
        <v>2360</v>
      </c>
      <c r="D60" s="187" t="s">
        <v>325</v>
      </c>
      <c r="E60" s="389">
        <v>60000</v>
      </c>
      <c r="F60" s="282"/>
      <c r="G60" s="195">
        <f>E60+F60</f>
        <v>60000</v>
      </c>
    </row>
    <row r="61" spans="1:7" x14ac:dyDescent="0.25">
      <c r="A61" s="196">
        <v>801</v>
      </c>
      <c r="B61" s="128"/>
      <c r="C61" s="197"/>
      <c r="D61" s="171" t="s">
        <v>41</v>
      </c>
      <c r="E61" s="300">
        <f>E62</f>
        <v>3000</v>
      </c>
      <c r="F61" s="300">
        <f t="shared" ref="F61:G61" si="31">F62</f>
        <v>0</v>
      </c>
      <c r="G61" s="300">
        <f t="shared" si="31"/>
        <v>3000</v>
      </c>
    </row>
    <row r="62" spans="1:7" ht="20.25" customHeight="1" x14ac:dyDescent="0.25">
      <c r="A62" s="198"/>
      <c r="B62" s="199">
        <v>80195</v>
      </c>
      <c r="C62" s="172"/>
      <c r="D62" s="192" t="s">
        <v>70</v>
      </c>
      <c r="E62" s="299">
        <f>E63</f>
        <v>3000</v>
      </c>
      <c r="F62" s="299">
        <f t="shared" ref="F62:G62" si="32">F63</f>
        <v>0</v>
      </c>
      <c r="G62" s="299">
        <f t="shared" si="32"/>
        <v>3000</v>
      </c>
    </row>
    <row r="63" spans="1:7" ht="82.5" customHeight="1" x14ac:dyDescent="0.25">
      <c r="A63" s="202"/>
      <c r="B63" s="203"/>
      <c r="C63" s="200">
        <v>2360</v>
      </c>
      <c r="D63" s="177" t="s">
        <v>325</v>
      </c>
      <c r="E63" s="389">
        <v>3000</v>
      </c>
      <c r="F63" s="389"/>
      <c r="G63" s="201">
        <f>E63+F63</f>
        <v>3000</v>
      </c>
    </row>
    <row r="64" spans="1:7" ht="20.25" customHeight="1" x14ac:dyDescent="0.25">
      <c r="A64" s="204">
        <v>851</v>
      </c>
      <c r="B64" s="205"/>
      <c r="C64" s="206"/>
      <c r="D64" s="207" t="s">
        <v>54</v>
      </c>
      <c r="E64" s="392">
        <f>E65+E67</f>
        <v>50000</v>
      </c>
      <c r="F64" s="392">
        <f t="shared" ref="F64:G64" si="33">F65+F67</f>
        <v>0</v>
      </c>
      <c r="G64" s="422">
        <f t="shared" si="33"/>
        <v>50000</v>
      </c>
    </row>
    <row r="65" spans="1:7" x14ac:dyDescent="0.25">
      <c r="A65" s="209"/>
      <c r="B65" s="210">
        <v>85154</v>
      </c>
      <c r="C65" s="114"/>
      <c r="D65" s="107" t="s">
        <v>55</v>
      </c>
      <c r="E65" s="275">
        <f>E66</f>
        <v>40000</v>
      </c>
      <c r="F65" s="275">
        <f t="shared" ref="F65:G65" si="34">F66</f>
        <v>0</v>
      </c>
      <c r="G65" s="408">
        <f t="shared" si="34"/>
        <v>40000</v>
      </c>
    </row>
    <row r="66" spans="1:7" ht="87.75" customHeight="1" x14ac:dyDescent="0.25">
      <c r="A66" s="211"/>
      <c r="B66" s="147"/>
      <c r="C66" s="186">
        <v>2360</v>
      </c>
      <c r="D66" s="187" t="s">
        <v>325</v>
      </c>
      <c r="E66" s="296">
        <v>40000</v>
      </c>
      <c r="F66" s="296"/>
      <c r="G66" s="188">
        <f>E66+F66</f>
        <v>40000</v>
      </c>
    </row>
    <row r="67" spans="1:7" x14ac:dyDescent="0.25">
      <c r="A67" s="212"/>
      <c r="B67" s="172">
        <v>85195</v>
      </c>
      <c r="C67" s="173"/>
      <c r="D67" s="192" t="s">
        <v>70</v>
      </c>
      <c r="E67" s="299">
        <f>E68</f>
        <v>10000</v>
      </c>
      <c r="F67" s="299">
        <f t="shared" ref="F67:G67" si="35">F68</f>
        <v>0</v>
      </c>
      <c r="G67" s="299">
        <f t="shared" si="35"/>
        <v>10000</v>
      </c>
    </row>
    <row r="68" spans="1:7" ht="91.5" customHeight="1" x14ac:dyDescent="0.25">
      <c r="A68" s="212"/>
      <c r="B68" s="214"/>
      <c r="C68" s="186">
        <v>2360</v>
      </c>
      <c r="D68" s="187" t="s">
        <v>325</v>
      </c>
      <c r="E68" s="301">
        <v>10000</v>
      </c>
      <c r="F68" s="282"/>
      <c r="G68" s="215">
        <f>E68+F68</f>
        <v>10000</v>
      </c>
    </row>
    <row r="69" spans="1:7" ht="30" hidden="1" customHeight="1" x14ac:dyDescent="0.25">
      <c r="A69" s="197"/>
      <c r="B69" s="216"/>
      <c r="C69" s="217"/>
      <c r="D69" s="171"/>
      <c r="E69" s="300"/>
      <c r="F69" s="300"/>
      <c r="G69" s="218"/>
    </row>
    <row r="70" spans="1:7" hidden="1" x14ac:dyDescent="0.25">
      <c r="A70" s="445"/>
      <c r="B70" s="172"/>
      <c r="C70" s="173"/>
      <c r="D70" s="192"/>
      <c r="E70" s="299"/>
      <c r="F70" s="299"/>
      <c r="G70" s="213"/>
    </row>
    <row r="71" spans="1:7" ht="78" hidden="1" customHeight="1" x14ac:dyDescent="0.25">
      <c r="A71" s="446"/>
      <c r="B71" s="214"/>
      <c r="C71" s="186"/>
      <c r="D71" s="187"/>
      <c r="E71" s="301"/>
      <c r="F71" s="282"/>
      <c r="G71" s="215"/>
    </row>
    <row r="72" spans="1:7" ht="30" customHeight="1" x14ac:dyDescent="0.25">
      <c r="A72" s="219">
        <v>921</v>
      </c>
      <c r="B72" s="219"/>
      <c r="C72" s="220"/>
      <c r="D72" s="221" t="s">
        <v>48</v>
      </c>
      <c r="E72" s="303">
        <f>E73+E75</f>
        <v>109000</v>
      </c>
      <c r="F72" s="303">
        <f t="shared" ref="F72:G72" si="36">F73+F75</f>
        <v>0</v>
      </c>
      <c r="G72" s="423">
        <f t="shared" si="36"/>
        <v>109000</v>
      </c>
    </row>
    <row r="73" spans="1:7" ht="23.25" customHeight="1" x14ac:dyDescent="0.25">
      <c r="A73" s="222"/>
      <c r="B73" s="223">
        <v>92105</v>
      </c>
      <c r="C73" s="224"/>
      <c r="D73" s="225" t="s">
        <v>71</v>
      </c>
      <c r="E73" s="304">
        <f>E74</f>
        <v>9000</v>
      </c>
      <c r="F73" s="304">
        <f t="shared" ref="F73:G73" si="37">F74</f>
        <v>0</v>
      </c>
      <c r="G73" s="424">
        <f t="shared" si="37"/>
        <v>9000</v>
      </c>
    </row>
    <row r="74" spans="1:7" ht="81" customHeight="1" x14ac:dyDescent="0.25">
      <c r="A74" s="226"/>
      <c r="B74" s="227"/>
      <c r="C74" s="117">
        <v>2360</v>
      </c>
      <c r="D74" s="118" t="s">
        <v>325</v>
      </c>
      <c r="E74" s="281">
        <v>9000</v>
      </c>
      <c r="F74" s="281"/>
      <c r="G74" s="228">
        <f>E74+F74</f>
        <v>9000</v>
      </c>
    </row>
    <row r="75" spans="1:7" ht="30" customHeight="1" x14ac:dyDescent="0.25">
      <c r="A75" s="226"/>
      <c r="B75" s="229">
        <v>92120</v>
      </c>
      <c r="C75" s="230"/>
      <c r="D75" s="231" t="s">
        <v>72</v>
      </c>
      <c r="E75" s="305">
        <f>E76</f>
        <v>100000</v>
      </c>
      <c r="F75" s="305">
        <f t="shared" ref="F75:G75" si="38">F76</f>
        <v>0</v>
      </c>
      <c r="G75" s="425">
        <f t="shared" si="38"/>
        <v>100000</v>
      </c>
    </row>
    <row r="76" spans="1:7" ht="70.5" customHeight="1" x14ac:dyDescent="0.25">
      <c r="A76" s="232"/>
      <c r="B76" s="147"/>
      <c r="C76" s="233">
        <v>2720</v>
      </c>
      <c r="D76" s="234" t="s">
        <v>73</v>
      </c>
      <c r="E76" s="281">
        <v>100000</v>
      </c>
      <c r="F76" s="281"/>
      <c r="G76" s="235">
        <f>E76+F76</f>
        <v>100000</v>
      </c>
    </row>
    <row r="77" spans="1:7" ht="24" customHeight="1" x14ac:dyDescent="0.25">
      <c r="A77" s="110">
        <v>926</v>
      </c>
      <c r="B77" s="236"/>
      <c r="C77" s="206"/>
      <c r="D77" s="207" t="s">
        <v>326</v>
      </c>
      <c r="E77" s="302">
        <f t="shared" ref="E77:G78" si="39">E78</f>
        <v>191200</v>
      </c>
      <c r="F77" s="302">
        <f t="shared" si="39"/>
        <v>0</v>
      </c>
      <c r="G77" s="302">
        <f t="shared" si="39"/>
        <v>191200</v>
      </c>
    </row>
    <row r="78" spans="1:7" ht="24" customHeight="1" x14ac:dyDescent="0.25">
      <c r="A78" s="147"/>
      <c r="B78" s="210">
        <v>92695</v>
      </c>
      <c r="C78" s="237"/>
      <c r="D78" s="157" t="s">
        <v>70</v>
      </c>
      <c r="E78" s="306">
        <f t="shared" si="39"/>
        <v>191200</v>
      </c>
      <c r="F78" s="306">
        <f t="shared" si="39"/>
        <v>0</v>
      </c>
      <c r="G78" s="306">
        <f t="shared" si="39"/>
        <v>191200</v>
      </c>
    </row>
    <row r="79" spans="1:7" ht="81.75" customHeight="1" thickBot="1" x14ac:dyDescent="0.3">
      <c r="A79" s="238"/>
      <c r="B79" s="238"/>
      <c r="C79" s="117">
        <v>2360</v>
      </c>
      <c r="D79" s="118" t="s">
        <v>325</v>
      </c>
      <c r="E79" s="276">
        <v>191200</v>
      </c>
      <c r="F79" s="276"/>
      <c r="G79" s="119">
        <f>E79+F79</f>
        <v>191200</v>
      </c>
    </row>
    <row r="80" spans="1:7" ht="15.75" thickBot="1" x14ac:dyDescent="0.3">
      <c r="A80" s="447" t="s">
        <v>19</v>
      </c>
      <c r="B80" s="448"/>
      <c r="C80" s="448"/>
      <c r="D80" s="449"/>
      <c r="E80" s="390">
        <f>E8+E45</f>
        <v>5879779.6399999997</v>
      </c>
      <c r="F80" s="390">
        <f t="shared" ref="F80:G80" si="40">F8+F45</f>
        <v>0</v>
      </c>
      <c r="G80" s="390">
        <f t="shared" si="40"/>
        <v>5879779.6399999997</v>
      </c>
    </row>
    <row r="81" spans="1:7" ht="15.75" x14ac:dyDescent="0.25">
      <c r="A81" s="239" t="s">
        <v>327</v>
      </c>
      <c r="B81" s="240"/>
      <c r="C81" s="240"/>
      <c r="D81" s="240"/>
      <c r="E81" s="307"/>
      <c r="F81" s="307"/>
      <c r="G81" s="240"/>
    </row>
    <row r="82" spans="1:7" ht="24" x14ac:dyDescent="0.25">
      <c r="A82" s="96" t="s">
        <v>20</v>
      </c>
      <c r="B82" s="96" t="s">
        <v>0</v>
      </c>
      <c r="C82" s="97" t="s">
        <v>304</v>
      </c>
      <c r="D82" s="98" t="s">
        <v>46</v>
      </c>
      <c r="E82" s="318"/>
      <c r="F82" s="308"/>
      <c r="G82" s="241" t="s">
        <v>328</v>
      </c>
    </row>
    <row r="83" spans="1:7" ht="15.75" thickBot="1" x14ac:dyDescent="0.3">
      <c r="A83" s="99" t="s">
        <v>305</v>
      </c>
      <c r="B83" s="450" t="s">
        <v>306</v>
      </c>
      <c r="C83" s="450"/>
      <c r="D83" s="450"/>
      <c r="E83" s="269">
        <f>E84</f>
        <v>0</v>
      </c>
      <c r="F83" s="269">
        <f>F84</f>
        <v>0</v>
      </c>
      <c r="G83" s="242">
        <v>0</v>
      </c>
    </row>
    <row r="84" spans="1:7" x14ac:dyDescent="0.25">
      <c r="A84" s="243" t="s">
        <v>322</v>
      </c>
      <c r="B84" s="451" t="s">
        <v>311</v>
      </c>
      <c r="C84" s="451"/>
      <c r="D84" s="451"/>
      <c r="E84" s="319">
        <f>E85</f>
        <v>0</v>
      </c>
      <c r="F84" s="319">
        <f>F85</f>
        <v>0</v>
      </c>
      <c r="G84" s="244">
        <v>0</v>
      </c>
    </row>
    <row r="85" spans="1:7" ht="73.5" customHeight="1" x14ac:dyDescent="0.25">
      <c r="A85" s="245"/>
      <c r="B85" s="189"/>
      <c r="C85" s="190">
        <v>6239</v>
      </c>
      <c r="D85" s="246" t="s">
        <v>329</v>
      </c>
      <c r="E85" s="309"/>
      <c r="F85" s="309"/>
      <c r="G85" s="247">
        <v>0</v>
      </c>
    </row>
    <row r="86" spans="1:7" ht="32.25" customHeight="1" x14ac:dyDescent="0.25">
      <c r="A86" s="365">
        <v>900</v>
      </c>
      <c r="B86" s="205"/>
      <c r="C86" s="366"/>
      <c r="D86" s="367" t="s">
        <v>56</v>
      </c>
      <c r="E86" s="271">
        <f>E87</f>
        <v>0</v>
      </c>
      <c r="F86" s="271">
        <f>F87</f>
        <v>0</v>
      </c>
      <c r="G86" s="368">
        <v>0</v>
      </c>
    </row>
    <row r="87" spans="1:7" x14ac:dyDescent="0.25">
      <c r="A87" s="248"/>
      <c r="B87" s="363">
        <v>90013</v>
      </c>
      <c r="C87" s="156"/>
      <c r="D87" s="364" t="s">
        <v>57</v>
      </c>
      <c r="E87" s="286">
        <f>E88</f>
        <v>0</v>
      </c>
      <c r="F87" s="286">
        <f>F88</f>
        <v>0</v>
      </c>
      <c r="G87" s="158">
        <v>0</v>
      </c>
    </row>
    <row r="88" spans="1:7" ht="55.5" customHeight="1" thickBot="1" x14ac:dyDescent="0.3">
      <c r="A88" s="249"/>
      <c r="B88" s="214"/>
      <c r="C88" s="250">
        <v>6300</v>
      </c>
      <c r="D88" s="251" t="s">
        <v>313</v>
      </c>
      <c r="E88" s="321"/>
      <c r="F88" s="321"/>
      <c r="G88" s="252"/>
    </row>
    <row r="89" spans="1:7" ht="30.75" customHeight="1" thickBot="1" x14ac:dyDescent="0.3">
      <c r="A89" s="253" t="s">
        <v>305</v>
      </c>
      <c r="B89" s="452" t="s">
        <v>321</v>
      </c>
      <c r="C89" s="452"/>
      <c r="D89" s="452"/>
      <c r="E89" s="320">
        <f>E90</f>
        <v>1010000</v>
      </c>
      <c r="F89" s="320">
        <f>F90</f>
        <v>0</v>
      </c>
      <c r="G89" s="254">
        <v>1010000</v>
      </c>
    </row>
    <row r="90" spans="1:7" x14ac:dyDescent="0.25">
      <c r="A90" s="255" t="s">
        <v>322</v>
      </c>
      <c r="B90" s="453" t="s">
        <v>311</v>
      </c>
      <c r="C90" s="453"/>
      <c r="D90" s="453"/>
      <c r="E90" s="319">
        <f>E91+E96+E99</f>
        <v>1010000</v>
      </c>
      <c r="F90" s="319">
        <f>F91+F96+F99</f>
        <v>0</v>
      </c>
      <c r="G90" s="256">
        <v>1010000</v>
      </c>
    </row>
    <row r="91" spans="1:7" x14ac:dyDescent="0.25">
      <c r="A91" s="126">
        <v>600</v>
      </c>
      <c r="B91" s="127"/>
      <c r="C91" s="127"/>
      <c r="D91" s="128" t="s">
        <v>312</v>
      </c>
      <c r="E91" s="280">
        <f>E95+E92</f>
        <v>800000</v>
      </c>
      <c r="F91" s="280">
        <f t="shared" ref="F91:G91" si="41">F95+F92</f>
        <v>0</v>
      </c>
      <c r="G91" s="280">
        <f t="shared" si="41"/>
        <v>800000</v>
      </c>
    </row>
    <row r="92" spans="1:7" x14ac:dyDescent="0.25">
      <c r="A92" s="426"/>
      <c r="B92" s="138">
        <v>60014</v>
      </c>
      <c r="C92" s="138"/>
      <c r="D92" s="138" t="s">
        <v>449</v>
      </c>
      <c r="E92" s="428">
        <f>E93</f>
        <v>0</v>
      </c>
      <c r="F92" s="428">
        <f t="shared" ref="F92:G92" si="42">F93</f>
        <v>800000</v>
      </c>
      <c r="G92" s="428">
        <f t="shared" si="42"/>
        <v>800000</v>
      </c>
    </row>
    <row r="93" spans="1:7" ht="72" x14ac:dyDescent="0.25">
      <c r="A93" s="426"/>
      <c r="B93" s="427"/>
      <c r="C93" s="427">
        <v>6300</v>
      </c>
      <c r="D93" s="132" t="s">
        <v>330</v>
      </c>
      <c r="E93" s="429">
        <v>0</v>
      </c>
      <c r="F93" s="429">
        <v>800000</v>
      </c>
      <c r="G93" s="430">
        <f>E93+F93</f>
        <v>800000</v>
      </c>
    </row>
    <row r="94" spans="1:7" x14ac:dyDescent="0.25">
      <c r="A94" s="454"/>
      <c r="B94" s="129">
        <v>60016</v>
      </c>
      <c r="C94" s="129"/>
      <c r="D94" s="129" t="s">
        <v>88</v>
      </c>
      <c r="E94" s="298">
        <f>E95</f>
        <v>800000</v>
      </c>
      <c r="F94" s="298">
        <f t="shared" ref="F94:G94" si="43">F95</f>
        <v>-800000</v>
      </c>
      <c r="G94" s="298">
        <f t="shared" si="43"/>
        <v>0</v>
      </c>
    </row>
    <row r="95" spans="1:7" ht="68.25" customHeight="1" x14ac:dyDescent="0.25">
      <c r="A95" s="455"/>
      <c r="B95" s="130"/>
      <c r="C95" s="131">
        <v>6300</v>
      </c>
      <c r="D95" s="132" t="s">
        <v>330</v>
      </c>
      <c r="E95" s="391">
        <v>800000</v>
      </c>
      <c r="F95" s="391">
        <v>-800000</v>
      </c>
      <c r="G95" s="133">
        <f>E95+F95</f>
        <v>0</v>
      </c>
    </row>
    <row r="96" spans="1:7" x14ac:dyDescent="0.25">
      <c r="A96" s="204">
        <v>851</v>
      </c>
      <c r="B96" s="205"/>
      <c r="C96" s="206"/>
      <c r="D96" s="207" t="s">
        <v>54</v>
      </c>
      <c r="E96" s="302">
        <f>E97</f>
        <v>60000</v>
      </c>
      <c r="F96" s="302"/>
      <c r="G96" s="208">
        <v>60000</v>
      </c>
    </row>
    <row r="97" spans="1:7" x14ac:dyDescent="0.25">
      <c r="A97" s="209"/>
      <c r="B97" s="210">
        <v>85111</v>
      </c>
      <c r="C97" s="114"/>
      <c r="D97" s="107" t="s">
        <v>331</v>
      </c>
      <c r="E97" s="275">
        <f>E98</f>
        <v>60000</v>
      </c>
      <c r="F97" s="275"/>
      <c r="G97" s="115">
        <v>60000</v>
      </c>
    </row>
    <row r="98" spans="1:7" ht="63.75" customHeight="1" x14ac:dyDescent="0.25">
      <c r="A98" s="211"/>
      <c r="B98" s="147"/>
      <c r="C98" s="186">
        <v>6220</v>
      </c>
      <c r="D98" s="187" t="s">
        <v>332</v>
      </c>
      <c r="E98" s="296">
        <v>60000</v>
      </c>
      <c r="F98" s="296"/>
      <c r="G98" s="188">
        <v>60000</v>
      </c>
    </row>
    <row r="99" spans="1:7" ht="28.5" customHeight="1" x14ac:dyDescent="0.25">
      <c r="A99" s="257">
        <v>900</v>
      </c>
      <c r="B99" s="258"/>
      <c r="C99" s="259"/>
      <c r="D99" s="197" t="s">
        <v>333</v>
      </c>
      <c r="E99" s="310">
        <f>E100+E102</f>
        <v>150000</v>
      </c>
      <c r="F99" s="310"/>
      <c r="G99" s="218">
        <v>150000</v>
      </c>
    </row>
    <row r="100" spans="1:7" ht="24" customHeight="1" x14ac:dyDescent="0.25">
      <c r="A100" s="260"/>
      <c r="B100" s="261">
        <v>90001</v>
      </c>
      <c r="C100" s="261"/>
      <c r="D100" s="262" t="s">
        <v>334</v>
      </c>
      <c r="E100" s="311">
        <f>E101</f>
        <v>60000</v>
      </c>
      <c r="F100" s="311"/>
      <c r="G100" s="213">
        <v>60000</v>
      </c>
    </row>
    <row r="101" spans="1:7" ht="73.5" customHeight="1" x14ac:dyDescent="0.25">
      <c r="A101" s="260"/>
      <c r="B101" s="175"/>
      <c r="C101" s="263">
        <v>6230</v>
      </c>
      <c r="D101" s="264" t="s">
        <v>335</v>
      </c>
      <c r="E101" s="312">
        <v>60000</v>
      </c>
      <c r="F101" s="312"/>
      <c r="G101" s="265">
        <v>60000</v>
      </c>
    </row>
    <row r="102" spans="1:7" ht="31.5" customHeight="1" x14ac:dyDescent="0.25">
      <c r="A102" s="260"/>
      <c r="B102" s="261">
        <v>90005</v>
      </c>
      <c r="C102" s="261"/>
      <c r="D102" s="262" t="s">
        <v>74</v>
      </c>
      <c r="E102" s="311">
        <f>E103</f>
        <v>90000</v>
      </c>
      <c r="F102" s="311"/>
      <c r="G102" s="213">
        <v>90000</v>
      </c>
    </row>
    <row r="103" spans="1:7" ht="69.75" customHeight="1" x14ac:dyDescent="0.25">
      <c r="A103" s="260"/>
      <c r="B103" s="175"/>
      <c r="C103" s="263">
        <v>6230</v>
      </c>
      <c r="D103" s="264" t="s">
        <v>335</v>
      </c>
      <c r="E103" s="312">
        <v>90000</v>
      </c>
      <c r="F103" s="312"/>
      <c r="G103" s="265">
        <v>90000</v>
      </c>
    </row>
    <row r="104" spans="1:7" x14ac:dyDescent="0.25">
      <c r="A104" s="456" t="s">
        <v>19</v>
      </c>
      <c r="B104" s="457"/>
      <c r="C104" s="457"/>
      <c r="D104" s="458"/>
      <c r="E104" s="268">
        <f>E90</f>
        <v>1010000</v>
      </c>
      <c r="F104" s="268">
        <f>F90</f>
        <v>0</v>
      </c>
      <c r="G104" s="266">
        <v>1010000</v>
      </c>
    </row>
    <row r="105" spans="1:7" x14ac:dyDescent="0.25">
      <c r="A105" s="438" t="s">
        <v>336</v>
      </c>
      <c r="B105" s="439"/>
      <c r="C105" s="439"/>
      <c r="D105" s="440"/>
      <c r="E105" s="313">
        <f>E80+E104</f>
        <v>6889779.6399999997</v>
      </c>
      <c r="F105" s="313">
        <f t="shared" ref="F105:G105" si="44">F80+F104</f>
        <v>0</v>
      </c>
      <c r="G105" s="313">
        <f t="shared" si="44"/>
        <v>6889779.6399999997</v>
      </c>
    </row>
  </sheetData>
  <mergeCells count="30">
    <mergeCell ref="A6:G6"/>
    <mergeCell ref="D1:G1"/>
    <mergeCell ref="D2:G2"/>
    <mergeCell ref="D3:G3"/>
    <mergeCell ref="D4:G4"/>
    <mergeCell ref="A5:G5"/>
    <mergeCell ref="A48:A51"/>
    <mergeCell ref="B8:D8"/>
    <mergeCell ref="B9:D9"/>
    <mergeCell ref="A14:A19"/>
    <mergeCell ref="B20:D20"/>
    <mergeCell ref="A22:A23"/>
    <mergeCell ref="A28:A29"/>
    <mergeCell ref="A34:A37"/>
    <mergeCell ref="B38:D38"/>
    <mergeCell ref="A40:A41"/>
    <mergeCell ref="B45:D45"/>
    <mergeCell ref="B46:D46"/>
    <mergeCell ref="A105:D105"/>
    <mergeCell ref="B52:D52"/>
    <mergeCell ref="A54:A55"/>
    <mergeCell ref="A57:A60"/>
    <mergeCell ref="A70:A71"/>
    <mergeCell ref="A80:D80"/>
    <mergeCell ref="B83:D83"/>
    <mergeCell ref="B84:D84"/>
    <mergeCell ref="B89:D89"/>
    <mergeCell ref="B90:D90"/>
    <mergeCell ref="A94:A95"/>
    <mergeCell ref="A104:D104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workbookViewId="0">
      <selection activeCell="A2" sqref="A2:G2"/>
    </sheetView>
  </sheetViews>
  <sheetFormatPr defaultRowHeight="15" x14ac:dyDescent="0.25"/>
  <cols>
    <col min="1" max="1" width="7.42578125" customWidth="1"/>
    <col min="2" max="3" width="9.7109375" customWidth="1"/>
    <col min="4" max="4" width="51.28515625" customWidth="1"/>
    <col min="5" max="5" width="14.85546875" customWidth="1"/>
    <col min="6" max="6" width="14.28515625" customWidth="1"/>
    <col min="7" max="7" width="15.5703125" customWidth="1"/>
  </cols>
  <sheetData>
    <row r="1" spans="1:7" x14ac:dyDescent="0.25">
      <c r="A1" t="s">
        <v>338</v>
      </c>
    </row>
    <row r="2" spans="1:7" ht="30.75" customHeight="1" x14ac:dyDescent="0.25">
      <c r="A2" s="489" t="s">
        <v>416</v>
      </c>
      <c r="B2" s="489"/>
      <c r="C2" s="489"/>
      <c r="D2" s="489"/>
      <c r="E2" s="489"/>
      <c r="F2" s="489"/>
      <c r="G2" s="489"/>
    </row>
    <row r="3" spans="1:7" x14ac:dyDescent="0.25">
      <c r="A3" s="356" t="s">
        <v>20</v>
      </c>
      <c r="B3" s="356" t="s">
        <v>0</v>
      </c>
      <c r="C3" s="356" t="s">
        <v>1</v>
      </c>
      <c r="D3" s="356" t="s">
        <v>46</v>
      </c>
      <c r="E3" s="356" t="s">
        <v>413</v>
      </c>
      <c r="F3" s="356" t="s">
        <v>299</v>
      </c>
      <c r="G3" s="356" t="s">
        <v>300</v>
      </c>
    </row>
    <row r="4" spans="1:7" x14ac:dyDescent="0.25">
      <c r="A4" s="339">
        <v>10</v>
      </c>
      <c r="B4" s="339"/>
      <c r="C4" s="340"/>
      <c r="D4" s="341" t="s">
        <v>63</v>
      </c>
      <c r="E4" s="342">
        <f>E5</f>
        <v>60000</v>
      </c>
      <c r="F4" s="342">
        <f t="shared" ref="F4:G4" si="0">F5</f>
        <v>0</v>
      </c>
      <c r="G4" s="342">
        <f t="shared" si="0"/>
        <v>60000</v>
      </c>
    </row>
    <row r="5" spans="1:7" x14ac:dyDescent="0.25">
      <c r="A5" s="331"/>
      <c r="B5" s="332">
        <v>1095</v>
      </c>
      <c r="C5" s="333"/>
      <c r="D5" s="334" t="s">
        <v>70</v>
      </c>
      <c r="E5" s="337">
        <f>E6</f>
        <v>60000</v>
      </c>
      <c r="F5" s="337">
        <f t="shared" ref="F5:G5" si="1">F6</f>
        <v>0</v>
      </c>
      <c r="G5" s="337">
        <f t="shared" si="1"/>
        <v>60000</v>
      </c>
    </row>
    <row r="6" spans="1:7" ht="63.75" customHeight="1" x14ac:dyDescent="0.25">
      <c r="A6" s="327"/>
      <c r="B6" s="327"/>
      <c r="C6" s="330" t="s">
        <v>387</v>
      </c>
      <c r="D6" s="329" t="s">
        <v>339</v>
      </c>
      <c r="E6" s="338">
        <v>60000</v>
      </c>
      <c r="F6" s="338"/>
      <c r="G6" s="328">
        <f>E6+F6</f>
        <v>60000</v>
      </c>
    </row>
    <row r="7" spans="1:7" x14ac:dyDescent="0.25">
      <c r="A7" s="339">
        <v>50</v>
      </c>
      <c r="B7" s="339"/>
      <c r="C7" s="343"/>
      <c r="D7" s="341" t="s">
        <v>111</v>
      </c>
      <c r="E7" s="342">
        <f>E8</f>
        <v>25000</v>
      </c>
      <c r="F7" s="342">
        <f t="shared" ref="F7:G7" si="2">F8</f>
        <v>0</v>
      </c>
      <c r="G7" s="342">
        <f t="shared" si="2"/>
        <v>25000</v>
      </c>
    </row>
    <row r="8" spans="1:7" x14ac:dyDescent="0.25">
      <c r="A8" s="331"/>
      <c r="B8" s="332">
        <v>5095</v>
      </c>
      <c r="C8" s="336"/>
      <c r="D8" s="334" t="s">
        <v>70</v>
      </c>
      <c r="E8" s="337">
        <f>E9</f>
        <v>25000</v>
      </c>
      <c r="F8" s="337">
        <f t="shared" ref="F8:G8" si="3">F9</f>
        <v>0</v>
      </c>
      <c r="G8" s="337">
        <f t="shared" si="3"/>
        <v>25000</v>
      </c>
    </row>
    <row r="9" spans="1:7" x14ac:dyDescent="0.25">
      <c r="A9" s="327"/>
      <c r="B9" s="327"/>
      <c r="C9" s="330" t="s">
        <v>388</v>
      </c>
      <c r="D9" s="329" t="s">
        <v>340</v>
      </c>
      <c r="E9" s="338">
        <v>25000</v>
      </c>
      <c r="F9" s="338"/>
      <c r="G9" s="328">
        <f>E9+F9</f>
        <v>25000</v>
      </c>
    </row>
    <row r="10" spans="1:7" x14ac:dyDescent="0.25">
      <c r="A10" s="339">
        <v>600</v>
      </c>
      <c r="B10" s="339"/>
      <c r="C10" s="343"/>
      <c r="D10" s="341" t="s">
        <v>113</v>
      </c>
      <c r="E10" s="342">
        <f>E11</f>
        <v>51200</v>
      </c>
      <c r="F10" s="342">
        <f t="shared" ref="F10:G10" si="4">F11</f>
        <v>0</v>
      </c>
      <c r="G10" s="342">
        <f t="shared" si="4"/>
        <v>51200</v>
      </c>
    </row>
    <row r="11" spans="1:7" x14ac:dyDescent="0.25">
      <c r="A11" s="331"/>
      <c r="B11" s="332">
        <v>60016</v>
      </c>
      <c r="C11" s="336"/>
      <c r="D11" s="334" t="s">
        <v>88</v>
      </c>
      <c r="E11" s="337">
        <f>E12</f>
        <v>51200</v>
      </c>
      <c r="F11" s="337">
        <f t="shared" ref="F11:G11" si="5">F12</f>
        <v>0</v>
      </c>
      <c r="G11" s="337">
        <f t="shared" si="5"/>
        <v>51200</v>
      </c>
    </row>
    <row r="12" spans="1:7" ht="45" x14ac:dyDescent="0.25">
      <c r="A12" s="327"/>
      <c r="B12" s="327"/>
      <c r="C12" s="330" t="s">
        <v>389</v>
      </c>
      <c r="D12" s="329" t="s">
        <v>341</v>
      </c>
      <c r="E12" s="338">
        <v>51200</v>
      </c>
      <c r="F12" s="338"/>
      <c r="G12" s="328">
        <f>E12+F12</f>
        <v>51200</v>
      </c>
    </row>
    <row r="13" spans="1:7" x14ac:dyDescent="0.25">
      <c r="A13" s="339">
        <v>700</v>
      </c>
      <c r="B13" s="339"/>
      <c r="C13" s="343"/>
      <c r="D13" s="341" t="s">
        <v>58</v>
      </c>
      <c r="E13" s="342">
        <f>E14</f>
        <v>2087000</v>
      </c>
      <c r="F13" s="342">
        <f t="shared" ref="F13:G13" si="6">F14</f>
        <v>0</v>
      </c>
      <c r="G13" s="342">
        <f t="shared" si="6"/>
        <v>2087000</v>
      </c>
    </row>
    <row r="14" spans="1:7" x14ac:dyDescent="0.25">
      <c r="A14" s="331"/>
      <c r="B14" s="332">
        <v>70005</v>
      </c>
      <c r="C14" s="336"/>
      <c r="D14" s="334" t="s">
        <v>114</v>
      </c>
      <c r="E14" s="337">
        <f>E15+E16+E17+E19+E20+E18</f>
        <v>2087000</v>
      </c>
      <c r="F14" s="337">
        <f t="shared" ref="F14:G14" si="7">F15+F16+F17+F19+F20+F18</f>
        <v>0</v>
      </c>
      <c r="G14" s="337">
        <f t="shared" si="7"/>
        <v>2087000</v>
      </c>
    </row>
    <row r="15" spans="1:7" ht="30" x14ac:dyDescent="0.25">
      <c r="A15" s="327"/>
      <c r="B15" s="327"/>
      <c r="C15" s="330" t="s">
        <v>390</v>
      </c>
      <c r="D15" s="329" t="s">
        <v>342</v>
      </c>
      <c r="E15" s="338">
        <v>90000</v>
      </c>
      <c r="F15" s="338"/>
      <c r="G15" s="328">
        <f>E15+F15</f>
        <v>90000</v>
      </c>
    </row>
    <row r="16" spans="1:7" ht="75" x14ac:dyDescent="0.25">
      <c r="A16" s="327"/>
      <c r="B16" s="327"/>
      <c r="C16" s="330" t="s">
        <v>387</v>
      </c>
      <c r="D16" s="329" t="s">
        <v>339</v>
      </c>
      <c r="E16" s="338">
        <v>282000</v>
      </c>
      <c r="F16" s="338"/>
      <c r="G16" s="328">
        <f t="shared" ref="G16:G20" si="8">E16+F16</f>
        <v>282000</v>
      </c>
    </row>
    <row r="17" spans="1:7" ht="45" x14ac:dyDescent="0.25">
      <c r="A17" s="327"/>
      <c r="B17" s="327"/>
      <c r="C17" s="330" t="s">
        <v>391</v>
      </c>
      <c r="D17" s="329" t="s">
        <v>343</v>
      </c>
      <c r="E17" s="338">
        <v>50000</v>
      </c>
      <c r="F17" s="338"/>
      <c r="G17" s="328">
        <f t="shared" si="8"/>
        <v>50000</v>
      </c>
    </row>
    <row r="18" spans="1:7" ht="30" x14ac:dyDescent="0.25">
      <c r="A18" s="327"/>
      <c r="B18" s="327"/>
      <c r="C18" s="330" t="s">
        <v>417</v>
      </c>
      <c r="D18" s="329" t="s">
        <v>418</v>
      </c>
      <c r="E18" s="338">
        <v>0</v>
      </c>
      <c r="F18" s="338">
        <v>1660000</v>
      </c>
      <c r="G18" s="328">
        <f t="shared" si="8"/>
        <v>1660000</v>
      </c>
    </row>
    <row r="19" spans="1:7" x14ac:dyDescent="0.25">
      <c r="A19" s="327"/>
      <c r="B19" s="327"/>
      <c r="C19" s="330" t="s">
        <v>392</v>
      </c>
      <c r="D19" s="329" t="s">
        <v>344</v>
      </c>
      <c r="E19" s="338">
        <v>1660000</v>
      </c>
      <c r="F19" s="338">
        <v>-1660000</v>
      </c>
      <c r="G19" s="328">
        <f t="shared" si="8"/>
        <v>0</v>
      </c>
    </row>
    <row r="20" spans="1:7" x14ac:dyDescent="0.25">
      <c r="A20" s="327"/>
      <c r="B20" s="327"/>
      <c r="C20" s="330" t="s">
        <v>393</v>
      </c>
      <c r="D20" s="329" t="s">
        <v>345</v>
      </c>
      <c r="E20" s="338">
        <v>5000</v>
      </c>
      <c r="F20" s="338"/>
      <c r="G20" s="328">
        <f t="shared" si="8"/>
        <v>5000</v>
      </c>
    </row>
    <row r="21" spans="1:7" x14ac:dyDescent="0.25">
      <c r="A21" s="339">
        <v>710</v>
      </c>
      <c r="B21" s="332"/>
      <c r="C21" s="336"/>
      <c r="D21" s="341" t="s">
        <v>169</v>
      </c>
      <c r="E21" s="342">
        <f>E22</f>
        <v>0</v>
      </c>
      <c r="F21" s="342">
        <f t="shared" ref="F21:G21" si="9">F22</f>
        <v>33000</v>
      </c>
      <c r="G21" s="342">
        <f t="shared" si="9"/>
        <v>33000</v>
      </c>
    </row>
    <row r="22" spans="1:7" x14ac:dyDescent="0.25">
      <c r="A22" s="327"/>
      <c r="B22" s="332">
        <v>71035</v>
      </c>
      <c r="C22" s="336"/>
      <c r="D22" s="334" t="s">
        <v>171</v>
      </c>
      <c r="E22" s="337">
        <f>E23</f>
        <v>0</v>
      </c>
      <c r="F22" s="337">
        <f t="shared" ref="F22:G22" si="10">F23</f>
        <v>33000</v>
      </c>
      <c r="G22" s="337">
        <f t="shared" si="10"/>
        <v>33000</v>
      </c>
    </row>
    <row r="23" spans="1:7" ht="45" x14ac:dyDescent="0.25">
      <c r="A23" s="327"/>
      <c r="B23" s="327"/>
      <c r="C23" s="330" t="s">
        <v>419</v>
      </c>
      <c r="D23" s="329" t="s">
        <v>420</v>
      </c>
      <c r="E23" s="338">
        <v>0</v>
      </c>
      <c r="F23" s="338">
        <v>33000</v>
      </c>
      <c r="G23" s="328">
        <f>E23+F23</f>
        <v>33000</v>
      </c>
    </row>
    <row r="24" spans="1:7" x14ac:dyDescent="0.25">
      <c r="A24" s="339">
        <v>750</v>
      </c>
      <c r="B24" s="339"/>
      <c r="C24" s="343"/>
      <c r="D24" s="341" t="s">
        <v>21</v>
      </c>
      <c r="E24" s="342">
        <f>E25+E27</f>
        <v>163935</v>
      </c>
      <c r="F24" s="342">
        <f t="shared" ref="F24:G24" si="11">F25+F27</f>
        <v>0</v>
      </c>
      <c r="G24" s="342">
        <f t="shared" si="11"/>
        <v>163935</v>
      </c>
    </row>
    <row r="25" spans="1:7" x14ac:dyDescent="0.25">
      <c r="A25" s="331"/>
      <c r="B25" s="332">
        <v>75011</v>
      </c>
      <c r="C25" s="336"/>
      <c r="D25" s="334" t="s">
        <v>22</v>
      </c>
      <c r="E25" s="337">
        <f>E26</f>
        <v>162235</v>
      </c>
      <c r="F25" s="337">
        <f t="shared" ref="F25:G25" si="12">F26</f>
        <v>0</v>
      </c>
      <c r="G25" s="337">
        <f t="shared" si="12"/>
        <v>162235</v>
      </c>
    </row>
    <row r="26" spans="1:7" ht="75" x14ac:dyDescent="0.25">
      <c r="A26" s="327"/>
      <c r="B26" s="327"/>
      <c r="C26" s="330">
        <v>2010</v>
      </c>
      <c r="D26" s="329" t="s">
        <v>346</v>
      </c>
      <c r="E26" s="338">
        <v>162235</v>
      </c>
      <c r="F26" s="338"/>
      <c r="G26" s="328">
        <f>E26+F26</f>
        <v>162235</v>
      </c>
    </row>
    <row r="27" spans="1:7" x14ac:dyDescent="0.25">
      <c r="A27" s="327"/>
      <c r="B27" s="332">
        <v>75023</v>
      </c>
      <c r="C27" s="336"/>
      <c r="D27" s="334" t="s">
        <v>116</v>
      </c>
      <c r="E27" s="337">
        <f>E28+E29</f>
        <v>1700</v>
      </c>
      <c r="F27" s="337">
        <f t="shared" ref="F27:G27" si="13">F28+F29</f>
        <v>0</v>
      </c>
      <c r="G27" s="337">
        <f t="shared" si="13"/>
        <v>1700</v>
      </c>
    </row>
    <row r="28" spans="1:7" ht="30" x14ac:dyDescent="0.25">
      <c r="A28" s="327"/>
      <c r="B28" s="327"/>
      <c r="C28" s="330" t="s">
        <v>394</v>
      </c>
      <c r="D28" s="329" t="s">
        <v>347</v>
      </c>
      <c r="E28" s="338">
        <v>1000</v>
      </c>
      <c r="F28" s="338"/>
      <c r="G28" s="328">
        <f t="shared" ref="G28:G29" si="14">E28+F28</f>
        <v>1000</v>
      </c>
    </row>
    <row r="29" spans="1:7" x14ac:dyDescent="0.25">
      <c r="A29" s="327"/>
      <c r="B29" s="327"/>
      <c r="C29" s="330" t="s">
        <v>393</v>
      </c>
      <c r="D29" s="329" t="s">
        <v>345</v>
      </c>
      <c r="E29" s="338">
        <v>700</v>
      </c>
      <c r="F29" s="338"/>
      <c r="G29" s="328">
        <f t="shared" si="14"/>
        <v>700</v>
      </c>
    </row>
    <row r="30" spans="1:7" ht="30" x14ac:dyDescent="0.25">
      <c r="A30" s="339">
        <v>751</v>
      </c>
      <c r="B30" s="339"/>
      <c r="C30" s="343"/>
      <c r="D30" s="341" t="s">
        <v>118</v>
      </c>
      <c r="E30" s="342">
        <f>E31</f>
        <v>3507</v>
      </c>
      <c r="F30" s="342">
        <f t="shared" ref="F30:G30" si="15">F31</f>
        <v>0</v>
      </c>
      <c r="G30" s="342">
        <f t="shared" si="15"/>
        <v>3507</v>
      </c>
    </row>
    <row r="31" spans="1:7" ht="30" x14ac:dyDescent="0.25">
      <c r="A31" s="331"/>
      <c r="B31" s="332">
        <v>75101</v>
      </c>
      <c r="C31" s="336"/>
      <c r="D31" s="334" t="s">
        <v>120</v>
      </c>
      <c r="E31" s="337">
        <f>E32</f>
        <v>3507</v>
      </c>
      <c r="F31" s="337">
        <f t="shared" ref="F31:G31" si="16">F32</f>
        <v>0</v>
      </c>
      <c r="G31" s="337">
        <f t="shared" si="16"/>
        <v>3507</v>
      </c>
    </row>
    <row r="32" spans="1:7" ht="75" x14ac:dyDescent="0.25">
      <c r="A32" s="327"/>
      <c r="B32" s="327"/>
      <c r="C32" s="330">
        <v>2010</v>
      </c>
      <c r="D32" s="329" t="s">
        <v>346</v>
      </c>
      <c r="E32" s="338">
        <v>3507</v>
      </c>
      <c r="F32" s="338"/>
      <c r="G32" s="328">
        <f>E32+F32</f>
        <v>3507</v>
      </c>
    </row>
    <row r="33" spans="1:7" x14ac:dyDescent="0.25">
      <c r="A33" s="339">
        <v>754</v>
      </c>
      <c r="B33" s="339"/>
      <c r="C33" s="343"/>
      <c r="D33" s="341" t="s">
        <v>67</v>
      </c>
      <c r="E33" s="342">
        <f>E34</f>
        <v>1000</v>
      </c>
      <c r="F33" s="342">
        <f t="shared" ref="F33:G33" si="17">F34</f>
        <v>0</v>
      </c>
      <c r="G33" s="342">
        <f t="shared" si="17"/>
        <v>1000</v>
      </c>
    </row>
    <row r="34" spans="1:7" x14ac:dyDescent="0.25">
      <c r="A34" s="331"/>
      <c r="B34" s="332">
        <v>75412</v>
      </c>
      <c r="C34" s="336"/>
      <c r="D34" s="334" t="s">
        <v>68</v>
      </c>
      <c r="E34" s="337">
        <f>E35</f>
        <v>1000</v>
      </c>
      <c r="F34" s="337">
        <f t="shared" ref="F34:G34" si="18">F35</f>
        <v>0</v>
      </c>
      <c r="G34" s="337">
        <f t="shared" si="18"/>
        <v>1000</v>
      </c>
    </row>
    <row r="35" spans="1:7" x14ac:dyDescent="0.25">
      <c r="A35" s="327"/>
      <c r="B35" s="327"/>
      <c r="C35" s="330" t="s">
        <v>395</v>
      </c>
      <c r="D35" s="329" t="s">
        <v>348</v>
      </c>
      <c r="E35" s="338">
        <v>1000</v>
      </c>
      <c r="F35" s="338"/>
      <c r="G35" s="328">
        <f>E35+F35</f>
        <v>1000</v>
      </c>
    </row>
    <row r="36" spans="1:7" ht="45" x14ac:dyDescent="0.25">
      <c r="A36" s="339">
        <v>756</v>
      </c>
      <c r="B36" s="339"/>
      <c r="C36" s="343"/>
      <c r="D36" s="341" t="s">
        <v>349</v>
      </c>
      <c r="E36" s="342">
        <f>E37+E39+E47+E58+E61</f>
        <v>28627337</v>
      </c>
      <c r="F36" s="342">
        <f t="shared" ref="F36:G36" si="19">F37+F39+F47+F58+F61</f>
        <v>0</v>
      </c>
      <c r="G36" s="342">
        <f t="shared" si="19"/>
        <v>28627337</v>
      </c>
    </row>
    <row r="37" spans="1:7" x14ac:dyDescent="0.25">
      <c r="A37" s="331"/>
      <c r="B37" s="332">
        <v>75601</v>
      </c>
      <c r="C37" s="336"/>
      <c r="D37" s="334" t="s">
        <v>350</v>
      </c>
      <c r="E37" s="337">
        <f>E38</f>
        <v>60000</v>
      </c>
      <c r="F37" s="337">
        <f t="shared" ref="F37:G37" si="20">F38</f>
        <v>0</v>
      </c>
      <c r="G37" s="337">
        <f t="shared" si="20"/>
        <v>60000</v>
      </c>
    </row>
    <row r="38" spans="1:7" ht="30" x14ac:dyDescent="0.25">
      <c r="A38" s="327"/>
      <c r="B38" s="327"/>
      <c r="C38" s="330" t="s">
        <v>396</v>
      </c>
      <c r="D38" s="329" t="s">
        <v>351</v>
      </c>
      <c r="E38" s="338">
        <v>60000</v>
      </c>
      <c r="F38" s="338"/>
      <c r="G38" s="328">
        <f>E38+F38</f>
        <v>60000</v>
      </c>
    </row>
    <row r="39" spans="1:7" ht="50.25" customHeight="1" x14ac:dyDescent="0.25">
      <c r="A39" s="350"/>
      <c r="B39" s="345">
        <v>75615</v>
      </c>
      <c r="C39" s="346"/>
      <c r="D39" s="347" t="s">
        <v>352</v>
      </c>
      <c r="E39" s="348">
        <f>E40+E41+E42+E43+E44+E45+E46</f>
        <v>7367364</v>
      </c>
      <c r="F39" s="348">
        <f>F40+F41+F42+F43+F44+F45+F46</f>
        <v>0</v>
      </c>
      <c r="G39" s="348">
        <f>G40+G41+G42+G43+G44+G45+G46</f>
        <v>7367364</v>
      </c>
    </row>
    <row r="40" spans="1:7" x14ac:dyDescent="0.25">
      <c r="A40" s="327"/>
      <c r="B40" s="327"/>
      <c r="C40" s="330" t="s">
        <v>397</v>
      </c>
      <c r="D40" s="329" t="s">
        <v>353</v>
      </c>
      <c r="E40" s="338">
        <v>7000000</v>
      </c>
      <c r="F40" s="338"/>
      <c r="G40" s="328">
        <f>E40+F40</f>
        <v>7000000</v>
      </c>
    </row>
    <row r="41" spans="1:7" x14ac:dyDescent="0.25">
      <c r="A41" s="327"/>
      <c r="B41" s="327"/>
      <c r="C41" s="330" t="s">
        <v>398</v>
      </c>
      <c r="D41" s="329" t="s">
        <v>354</v>
      </c>
      <c r="E41" s="338">
        <v>86200</v>
      </c>
      <c r="F41" s="338"/>
      <c r="G41" s="328">
        <f t="shared" ref="G41:G46" si="21">E41+F41</f>
        <v>86200</v>
      </c>
    </row>
    <row r="42" spans="1:7" x14ac:dyDescent="0.25">
      <c r="A42" s="327"/>
      <c r="B42" s="327"/>
      <c r="C42" s="330" t="s">
        <v>399</v>
      </c>
      <c r="D42" s="329" t="s">
        <v>355</v>
      </c>
      <c r="E42" s="338">
        <v>159800</v>
      </c>
      <c r="F42" s="338"/>
      <c r="G42" s="328">
        <f t="shared" si="21"/>
        <v>159800</v>
      </c>
    </row>
    <row r="43" spans="1:7" x14ac:dyDescent="0.25">
      <c r="A43" s="327"/>
      <c r="B43" s="327"/>
      <c r="C43" s="330" t="s">
        <v>400</v>
      </c>
      <c r="D43" s="329" t="s">
        <v>356</v>
      </c>
      <c r="E43" s="338">
        <v>79400</v>
      </c>
      <c r="F43" s="338"/>
      <c r="G43" s="328">
        <f t="shared" si="21"/>
        <v>79400</v>
      </c>
    </row>
    <row r="44" spans="1:7" x14ac:dyDescent="0.25">
      <c r="A44" s="327"/>
      <c r="B44" s="327"/>
      <c r="C44" s="330" t="s">
        <v>401</v>
      </c>
      <c r="D44" s="329" t="s">
        <v>357</v>
      </c>
      <c r="E44" s="338">
        <v>20000</v>
      </c>
      <c r="F44" s="338"/>
      <c r="G44" s="328">
        <f t="shared" si="21"/>
        <v>20000</v>
      </c>
    </row>
    <row r="45" spans="1:7" ht="30" x14ac:dyDescent="0.25">
      <c r="A45" s="327"/>
      <c r="B45" s="327"/>
      <c r="C45" s="330" t="s">
        <v>402</v>
      </c>
      <c r="D45" s="329" t="s">
        <v>358</v>
      </c>
      <c r="E45" s="338">
        <v>20000</v>
      </c>
      <c r="F45" s="338"/>
      <c r="G45" s="328">
        <f t="shared" si="21"/>
        <v>20000</v>
      </c>
    </row>
    <row r="46" spans="1:7" ht="30" x14ac:dyDescent="0.25">
      <c r="A46" s="327"/>
      <c r="B46" s="327"/>
      <c r="C46" s="330">
        <v>2680</v>
      </c>
      <c r="D46" s="329" t="s">
        <v>359</v>
      </c>
      <c r="E46" s="338">
        <v>1964</v>
      </c>
      <c r="F46" s="338"/>
      <c r="G46" s="328">
        <f t="shared" si="21"/>
        <v>1964</v>
      </c>
    </row>
    <row r="47" spans="1:7" ht="60" x14ac:dyDescent="0.25">
      <c r="A47" s="331"/>
      <c r="B47" s="332">
        <v>75616</v>
      </c>
      <c r="C47" s="336"/>
      <c r="D47" s="334" t="s">
        <v>360</v>
      </c>
      <c r="E47" s="337">
        <f>E48+E49+E50+E51+E52+E53+E54+E55+E56+E57</f>
        <v>5420653</v>
      </c>
      <c r="F47" s="337">
        <f t="shared" ref="F47:G47" si="22">F48+F49+F50+F51+F52+F53+F54+F55+F56+F57</f>
        <v>0</v>
      </c>
      <c r="G47" s="337">
        <f t="shared" si="22"/>
        <v>5420653</v>
      </c>
    </row>
    <row r="48" spans="1:7" x14ac:dyDescent="0.25">
      <c r="A48" s="327"/>
      <c r="B48" s="327"/>
      <c r="C48" s="330" t="s">
        <v>397</v>
      </c>
      <c r="D48" s="329" t="s">
        <v>353</v>
      </c>
      <c r="E48" s="338">
        <v>3032890</v>
      </c>
      <c r="F48" s="338"/>
      <c r="G48" s="328">
        <f>E48+F48</f>
        <v>3032890</v>
      </c>
    </row>
    <row r="49" spans="1:7" x14ac:dyDescent="0.25">
      <c r="A49" s="327"/>
      <c r="B49" s="327"/>
      <c r="C49" s="330" t="s">
        <v>398</v>
      </c>
      <c r="D49" s="329" t="s">
        <v>354</v>
      </c>
      <c r="E49" s="338">
        <v>707160</v>
      </c>
      <c r="F49" s="338"/>
      <c r="G49" s="328">
        <f t="shared" ref="G49:G57" si="23">E49+F49</f>
        <v>707160</v>
      </c>
    </row>
    <row r="50" spans="1:7" x14ac:dyDescent="0.25">
      <c r="A50" s="327"/>
      <c r="B50" s="327"/>
      <c r="C50" s="330" t="s">
        <v>399</v>
      </c>
      <c r="D50" s="329" t="s">
        <v>355</v>
      </c>
      <c r="E50" s="338">
        <v>8900</v>
      </c>
      <c r="F50" s="338"/>
      <c r="G50" s="328">
        <f t="shared" si="23"/>
        <v>8900</v>
      </c>
    </row>
    <row r="51" spans="1:7" x14ac:dyDescent="0.25">
      <c r="A51" s="327"/>
      <c r="B51" s="327"/>
      <c r="C51" s="330" t="s">
        <v>400</v>
      </c>
      <c r="D51" s="329" t="s">
        <v>356</v>
      </c>
      <c r="E51" s="338">
        <v>379800</v>
      </c>
      <c r="F51" s="338"/>
      <c r="G51" s="328">
        <f t="shared" si="23"/>
        <v>379800</v>
      </c>
    </row>
    <row r="52" spans="1:7" x14ac:dyDescent="0.25">
      <c r="A52" s="327"/>
      <c r="B52" s="327"/>
      <c r="C52" s="330" t="s">
        <v>403</v>
      </c>
      <c r="D52" s="329" t="s">
        <v>361</v>
      </c>
      <c r="E52" s="338">
        <v>150000</v>
      </c>
      <c r="F52" s="338"/>
      <c r="G52" s="328">
        <f t="shared" si="23"/>
        <v>150000</v>
      </c>
    </row>
    <row r="53" spans="1:7" x14ac:dyDescent="0.25">
      <c r="A53" s="327"/>
      <c r="B53" s="327"/>
      <c r="C53" s="330" t="s">
        <v>404</v>
      </c>
      <c r="D53" s="329" t="s">
        <v>362</v>
      </c>
      <c r="E53" s="338">
        <v>90000</v>
      </c>
      <c r="F53" s="338"/>
      <c r="G53" s="328">
        <f t="shared" si="23"/>
        <v>90000</v>
      </c>
    </row>
    <row r="54" spans="1:7" x14ac:dyDescent="0.25">
      <c r="A54" s="327"/>
      <c r="B54" s="327"/>
      <c r="C54" s="330" t="s">
        <v>401</v>
      </c>
      <c r="D54" s="329" t="s">
        <v>357</v>
      </c>
      <c r="E54" s="338">
        <v>500000</v>
      </c>
      <c r="F54" s="338"/>
      <c r="G54" s="328">
        <f t="shared" si="23"/>
        <v>500000</v>
      </c>
    </row>
    <row r="55" spans="1:7" ht="30" x14ac:dyDescent="0.25">
      <c r="A55" s="327"/>
      <c r="B55" s="327"/>
      <c r="C55" s="330" t="s">
        <v>405</v>
      </c>
      <c r="D55" s="329" t="s">
        <v>363</v>
      </c>
      <c r="E55" s="338">
        <v>11000</v>
      </c>
      <c r="F55" s="338"/>
      <c r="G55" s="328">
        <f t="shared" si="23"/>
        <v>11000</v>
      </c>
    </row>
    <row r="56" spans="1:7" ht="30" x14ac:dyDescent="0.25">
      <c r="A56" s="327"/>
      <c r="B56" s="327"/>
      <c r="C56" s="330" t="s">
        <v>402</v>
      </c>
      <c r="D56" s="329" t="s">
        <v>358</v>
      </c>
      <c r="E56" s="338">
        <v>20000</v>
      </c>
      <c r="F56" s="338"/>
      <c r="G56" s="328">
        <f t="shared" si="23"/>
        <v>20000</v>
      </c>
    </row>
    <row r="57" spans="1:7" ht="30" x14ac:dyDescent="0.25">
      <c r="A57" s="327"/>
      <c r="B57" s="327"/>
      <c r="C57" s="330">
        <v>2680</v>
      </c>
      <c r="D57" s="329" t="s">
        <v>359</v>
      </c>
      <c r="E57" s="338">
        <v>520903</v>
      </c>
      <c r="F57" s="338"/>
      <c r="G57" s="328">
        <f t="shared" si="23"/>
        <v>520903</v>
      </c>
    </row>
    <row r="58" spans="1:7" ht="45" x14ac:dyDescent="0.25">
      <c r="A58" s="327"/>
      <c r="B58" s="332">
        <v>75618</v>
      </c>
      <c r="C58" s="336"/>
      <c r="D58" s="334" t="s">
        <v>364</v>
      </c>
      <c r="E58" s="337">
        <f>E59+E60</f>
        <v>422000</v>
      </c>
      <c r="F58" s="337">
        <f t="shared" ref="F58:G58" si="24">F59+F60</f>
        <v>0</v>
      </c>
      <c r="G58" s="337">
        <f t="shared" si="24"/>
        <v>422000</v>
      </c>
    </row>
    <row r="59" spans="1:7" x14ac:dyDescent="0.25">
      <c r="A59" s="327"/>
      <c r="B59" s="327"/>
      <c r="C59" s="330" t="s">
        <v>406</v>
      </c>
      <c r="D59" s="329" t="s">
        <v>365</v>
      </c>
      <c r="E59" s="338">
        <v>50000</v>
      </c>
      <c r="F59" s="338"/>
      <c r="G59" s="328">
        <f>E59+F59</f>
        <v>50000</v>
      </c>
    </row>
    <row r="60" spans="1:7" ht="30" x14ac:dyDescent="0.25">
      <c r="A60" s="327"/>
      <c r="B60" s="327"/>
      <c r="C60" s="330" t="s">
        <v>407</v>
      </c>
      <c r="D60" s="329" t="s">
        <v>366</v>
      </c>
      <c r="E60" s="338">
        <v>372000</v>
      </c>
      <c r="F60" s="338"/>
      <c r="G60" s="328">
        <f>E60+F60</f>
        <v>372000</v>
      </c>
    </row>
    <row r="61" spans="1:7" ht="30" x14ac:dyDescent="0.25">
      <c r="A61" s="327"/>
      <c r="B61" s="332">
        <v>75621</v>
      </c>
      <c r="C61" s="336"/>
      <c r="D61" s="334" t="s">
        <v>367</v>
      </c>
      <c r="E61" s="337">
        <f>E62+E63</f>
        <v>15357320</v>
      </c>
      <c r="F61" s="337">
        <f t="shared" ref="F61:G61" si="25">F62+F63</f>
        <v>0</v>
      </c>
      <c r="G61" s="337">
        <f t="shared" si="25"/>
        <v>15357320</v>
      </c>
    </row>
    <row r="62" spans="1:7" x14ac:dyDescent="0.25">
      <c r="A62" s="327"/>
      <c r="B62" s="327"/>
      <c r="C62" s="330" t="s">
        <v>408</v>
      </c>
      <c r="D62" s="329" t="s">
        <v>350</v>
      </c>
      <c r="E62" s="338">
        <v>14157320</v>
      </c>
      <c r="F62" s="338"/>
      <c r="G62" s="328">
        <f>E62+F62</f>
        <v>14157320</v>
      </c>
    </row>
    <row r="63" spans="1:7" x14ac:dyDescent="0.25">
      <c r="A63" s="327"/>
      <c r="B63" s="327"/>
      <c r="C63" s="330" t="s">
        <v>409</v>
      </c>
      <c r="D63" s="329" t="s">
        <v>368</v>
      </c>
      <c r="E63" s="338">
        <v>1200000</v>
      </c>
      <c r="F63" s="338"/>
      <c r="G63" s="328">
        <f>E63+F63</f>
        <v>1200000</v>
      </c>
    </row>
    <row r="64" spans="1:7" x14ac:dyDescent="0.25">
      <c r="A64" s="339">
        <v>758</v>
      </c>
      <c r="B64" s="339"/>
      <c r="C64" s="343"/>
      <c r="D64" s="341" t="s">
        <v>122</v>
      </c>
      <c r="E64" s="342">
        <f>E65+E67+E69+E71</f>
        <v>20242383</v>
      </c>
      <c r="F64" s="342">
        <f t="shared" ref="F64:G64" si="26">F65+F67+F69+F71</f>
        <v>0</v>
      </c>
      <c r="G64" s="342">
        <f t="shared" si="26"/>
        <v>20242383</v>
      </c>
    </row>
    <row r="65" spans="1:7" ht="30" x14ac:dyDescent="0.25">
      <c r="A65" s="331"/>
      <c r="B65" s="332">
        <v>75801</v>
      </c>
      <c r="C65" s="336"/>
      <c r="D65" s="334" t="s">
        <v>369</v>
      </c>
      <c r="E65" s="337">
        <f>E66</f>
        <v>14719625</v>
      </c>
      <c r="F65" s="337">
        <f t="shared" ref="F65:G65" si="27">F66</f>
        <v>0</v>
      </c>
      <c r="G65" s="337">
        <f t="shared" si="27"/>
        <v>14719625</v>
      </c>
    </row>
    <row r="66" spans="1:7" x14ac:dyDescent="0.25">
      <c r="A66" s="327"/>
      <c r="B66" s="327"/>
      <c r="C66" s="330">
        <v>2920</v>
      </c>
      <c r="D66" s="329" t="s">
        <v>370</v>
      </c>
      <c r="E66" s="338">
        <v>14719625</v>
      </c>
      <c r="F66" s="338"/>
      <c r="G66" s="328">
        <f>E66+F66</f>
        <v>14719625</v>
      </c>
    </row>
    <row r="67" spans="1:7" x14ac:dyDescent="0.25">
      <c r="A67" s="327"/>
      <c r="B67" s="332">
        <v>75807</v>
      </c>
      <c r="C67" s="336"/>
      <c r="D67" s="334" t="s">
        <v>371</v>
      </c>
      <c r="E67" s="337">
        <f>E68</f>
        <v>5252272</v>
      </c>
      <c r="F67" s="337">
        <f t="shared" ref="F67:G67" si="28">F68</f>
        <v>0</v>
      </c>
      <c r="G67" s="337">
        <f t="shared" si="28"/>
        <v>5252272</v>
      </c>
    </row>
    <row r="68" spans="1:7" x14ac:dyDescent="0.25">
      <c r="A68" s="327"/>
      <c r="B68" s="327"/>
      <c r="C68" s="330">
        <v>2920</v>
      </c>
      <c r="D68" s="329" t="s">
        <v>370</v>
      </c>
      <c r="E68" s="338">
        <v>5252272</v>
      </c>
      <c r="F68" s="338"/>
      <c r="G68" s="328">
        <f>E68+F68</f>
        <v>5252272</v>
      </c>
    </row>
    <row r="69" spans="1:7" x14ac:dyDescent="0.25">
      <c r="A69" s="327"/>
      <c r="B69" s="332">
        <v>75814</v>
      </c>
      <c r="C69" s="336"/>
      <c r="D69" s="334" t="s">
        <v>372</v>
      </c>
      <c r="E69" s="337">
        <f>E70</f>
        <v>60000</v>
      </c>
      <c r="F69" s="337">
        <f t="shared" ref="F69:G69" si="29">F70</f>
        <v>0</v>
      </c>
      <c r="G69" s="337">
        <f t="shared" si="29"/>
        <v>60000</v>
      </c>
    </row>
    <row r="70" spans="1:7" x14ac:dyDescent="0.25">
      <c r="A70" s="327"/>
      <c r="B70" s="327"/>
      <c r="C70" s="330" t="s">
        <v>410</v>
      </c>
      <c r="D70" s="329" t="s">
        <v>373</v>
      </c>
      <c r="E70" s="338">
        <v>60000</v>
      </c>
      <c r="F70" s="338"/>
      <c r="G70" s="328">
        <f>E70+F70</f>
        <v>60000</v>
      </c>
    </row>
    <row r="71" spans="1:7" x14ac:dyDescent="0.25">
      <c r="A71" s="327"/>
      <c r="B71" s="332">
        <v>75831</v>
      </c>
      <c r="C71" s="336"/>
      <c r="D71" s="334" t="s">
        <v>374</v>
      </c>
      <c r="E71" s="337">
        <f>E72</f>
        <v>210486</v>
      </c>
      <c r="F71" s="337">
        <f t="shared" ref="F71:G71" si="30">F72</f>
        <v>0</v>
      </c>
      <c r="G71" s="337">
        <f t="shared" si="30"/>
        <v>210486</v>
      </c>
    </row>
    <row r="72" spans="1:7" x14ac:dyDescent="0.25">
      <c r="A72" s="327"/>
      <c r="B72" s="327"/>
      <c r="C72" s="330">
        <v>2920</v>
      </c>
      <c r="D72" s="329" t="s">
        <v>370</v>
      </c>
      <c r="E72" s="338">
        <v>210486</v>
      </c>
      <c r="F72" s="338"/>
      <c r="G72" s="328">
        <f>E72+F72</f>
        <v>210486</v>
      </c>
    </row>
    <row r="73" spans="1:7" x14ac:dyDescent="0.25">
      <c r="A73" s="339">
        <v>801</v>
      </c>
      <c r="B73" s="339"/>
      <c r="C73" s="343"/>
      <c r="D73" s="341" t="s">
        <v>41</v>
      </c>
      <c r="E73" s="342">
        <f>E74+E76+E78+E84</f>
        <v>1586272</v>
      </c>
      <c r="F73" s="342"/>
      <c r="G73" s="344">
        <v>1586272</v>
      </c>
    </row>
    <row r="74" spans="1:7" x14ac:dyDescent="0.25">
      <c r="A74" s="331"/>
      <c r="B74" s="332">
        <v>80101</v>
      </c>
      <c r="C74" s="336"/>
      <c r="D74" s="334" t="s">
        <v>81</v>
      </c>
      <c r="E74" s="337">
        <f>E75</f>
        <v>48500</v>
      </c>
      <c r="F74" s="337">
        <f t="shared" ref="F74:G74" si="31">F75</f>
        <v>0</v>
      </c>
      <c r="G74" s="337">
        <f t="shared" si="31"/>
        <v>48500</v>
      </c>
    </row>
    <row r="75" spans="1:7" ht="62.25" customHeight="1" x14ac:dyDescent="0.25">
      <c r="A75" s="327"/>
      <c r="B75" s="327"/>
      <c r="C75" s="330" t="s">
        <v>387</v>
      </c>
      <c r="D75" s="329" t="s">
        <v>339</v>
      </c>
      <c r="E75" s="338">
        <v>48500</v>
      </c>
      <c r="F75" s="338"/>
      <c r="G75" s="328">
        <f>E75+F75</f>
        <v>48500</v>
      </c>
    </row>
    <row r="76" spans="1:7" x14ac:dyDescent="0.25">
      <c r="A76" s="327"/>
      <c r="B76" s="332">
        <v>80103</v>
      </c>
      <c r="C76" s="336"/>
      <c r="D76" s="334" t="s">
        <v>124</v>
      </c>
      <c r="E76" s="337">
        <f>E77</f>
        <v>63228</v>
      </c>
      <c r="F76" s="337">
        <f t="shared" ref="F76:G76" si="32">F77</f>
        <v>0</v>
      </c>
      <c r="G76" s="337">
        <f t="shared" si="32"/>
        <v>63228</v>
      </c>
    </row>
    <row r="77" spans="1:7" ht="45" x14ac:dyDescent="0.25">
      <c r="A77" s="327"/>
      <c r="B77" s="327"/>
      <c r="C77" s="330">
        <v>2030</v>
      </c>
      <c r="D77" s="329" t="s">
        <v>375</v>
      </c>
      <c r="E77" s="338">
        <v>63228</v>
      </c>
      <c r="F77" s="338"/>
      <c r="G77" s="328">
        <f>E77+F77</f>
        <v>63228</v>
      </c>
    </row>
    <row r="78" spans="1:7" x14ac:dyDescent="0.25">
      <c r="A78" s="327"/>
      <c r="B78" s="332">
        <v>80104</v>
      </c>
      <c r="C78" s="336"/>
      <c r="D78" s="334" t="s">
        <v>376</v>
      </c>
      <c r="E78" s="337">
        <f>E79+E80+E81+E82+E83</f>
        <v>1158544</v>
      </c>
      <c r="F78" s="337">
        <f t="shared" ref="F78:G78" si="33">F79+F80+F81+F82+F83</f>
        <v>0</v>
      </c>
      <c r="G78" s="337">
        <f t="shared" si="33"/>
        <v>1158544</v>
      </c>
    </row>
    <row r="79" spans="1:7" ht="30" x14ac:dyDescent="0.25">
      <c r="A79" s="327"/>
      <c r="B79" s="327"/>
      <c r="C79" s="330">
        <v>660</v>
      </c>
      <c r="D79" s="329" t="s">
        <v>377</v>
      </c>
      <c r="E79" s="338">
        <v>95260</v>
      </c>
      <c r="F79" s="338"/>
      <c r="G79" s="328">
        <f>E79+F79</f>
        <v>95260</v>
      </c>
    </row>
    <row r="80" spans="1:7" ht="45" x14ac:dyDescent="0.25">
      <c r="A80" s="327"/>
      <c r="B80" s="327"/>
      <c r="C80" s="330" t="s">
        <v>411</v>
      </c>
      <c r="D80" s="329" t="s">
        <v>378</v>
      </c>
      <c r="E80" s="338">
        <v>490430</v>
      </c>
      <c r="F80" s="338"/>
      <c r="G80" s="328">
        <f t="shared" ref="G80:G83" si="34">E80+F80</f>
        <v>490430</v>
      </c>
    </row>
    <row r="81" spans="1:7" ht="62.25" customHeight="1" x14ac:dyDescent="0.25">
      <c r="A81" s="327"/>
      <c r="B81" s="327"/>
      <c r="C81" s="330" t="s">
        <v>387</v>
      </c>
      <c r="D81" s="329" t="s">
        <v>339</v>
      </c>
      <c r="E81" s="338">
        <v>8290</v>
      </c>
      <c r="F81" s="338"/>
      <c r="G81" s="328">
        <f t="shared" si="34"/>
        <v>8290</v>
      </c>
    </row>
    <row r="82" spans="1:7" ht="45" x14ac:dyDescent="0.25">
      <c r="A82" s="327"/>
      <c r="B82" s="327"/>
      <c r="C82" s="330">
        <v>2030</v>
      </c>
      <c r="D82" s="329" t="s">
        <v>375</v>
      </c>
      <c r="E82" s="338">
        <v>534564</v>
      </c>
      <c r="F82" s="338"/>
      <c r="G82" s="328">
        <f t="shared" si="34"/>
        <v>534564</v>
      </c>
    </row>
    <row r="83" spans="1:7" ht="45" x14ac:dyDescent="0.25">
      <c r="A83" s="327"/>
      <c r="B83" s="327"/>
      <c r="C83" s="330">
        <v>2310</v>
      </c>
      <c r="D83" s="329" t="s">
        <v>379</v>
      </c>
      <c r="E83" s="338">
        <v>30000</v>
      </c>
      <c r="F83" s="338"/>
      <c r="G83" s="328">
        <f t="shared" si="34"/>
        <v>30000</v>
      </c>
    </row>
    <row r="84" spans="1:7" x14ac:dyDescent="0.25">
      <c r="A84" s="327"/>
      <c r="B84" s="332">
        <v>80148</v>
      </c>
      <c r="C84" s="336"/>
      <c r="D84" s="334" t="s">
        <v>127</v>
      </c>
      <c r="E84" s="337">
        <f>E85+E86</f>
        <v>316000</v>
      </c>
      <c r="F84" s="337">
        <f t="shared" ref="F84:G84" si="35">F85+F86</f>
        <v>0</v>
      </c>
      <c r="G84" s="337">
        <f t="shared" si="35"/>
        <v>316000</v>
      </c>
    </row>
    <row r="85" spans="1:7" x14ac:dyDescent="0.25">
      <c r="A85" s="327"/>
      <c r="B85" s="327"/>
      <c r="C85" s="330" t="s">
        <v>395</v>
      </c>
      <c r="D85" s="329" t="s">
        <v>348</v>
      </c>
      <c r="E85" s="338">
        <v>298000</v>
      </c>
      <c r="F85" s="338"/>
      <c r="G85" s="328">
        <f>E85+F85</f>
        <v>298000</v>
      </c>
    </row>
    <row r="86" spans="1:7" ht="60" x14ac:dyDescent="0.25">
      <c r="A86" s="327"/>
      <c r="B86" s="327"/>
      <c r="C86" s="330">
        <v>2700</v>
      </c>
      <c r="D86" s="329" t="s">
        <v>380</v>
      </c>
      <c r="E86" s="338">
        <v>18000</v>
      </c>
      <c r="F86" s="338"/>
      <c r="G86" s="328">
        <f>E86+F86</f>
        <v>18000</v>
      </c>
    </row>
    <row r="87" spans="1:7" x14ac:dyDescent="0.25">
      <c r="A87" s="339">
        <v>852</v>
      </c>
      <c r="B87" s="339"/>
      <c r="C87" s="343"/>
      <c r="D87" s="341" t="s">
        <v>29</v>
      </c>
      <c r="E87" s="342">
        <f>E88+E90+E93+E97+E100+E102+E95</f>
        <v>1905898.9</v>
      </c>
      <c r="F87" s="342">
        <f t="shared" ref="F87:G87" si="36">F88+F90+F93+F97+F100+F102+F95</f>
        <v>5000</v>
      </c>
      <c r="G87" s="342">
        <f t="shared" si="36"/>
        <v>1910898.9</v>
      </c>
    </row>
    <row r="88" spans="1:7" x14ac:dyDescent="0.25">
      <c r="A88" s="331"/>
      <c r="B88" s="332">
        <v>85203</v>
      </c>
      <c r="C88" s="336"/>
      <c r="D88" s="334" t="s">
        <v>80</v>
      </c>
      <c r="E88" s="337">
        <f>E89</f>
        <v>700299</v>
      </c>
      <c r="F88" s="337">
        <f t="shared" ref="F88:G88" si="37">F89</f>
        <v>0</v>
      </c>
      <c r="G88" s="337">
        <f t="shared" si="37"/>
        <v>700299</v>
      </c>
    </row>
    <row r="89" spans="1:7" ht="61.5" customHeight="1" x14ac:dyDescent="0.25">
      <c r="A89" s="327"/>
      <c r="B89" s="327"/>
      <c r="C89" s="330">
        <v>2010</v>
      </c>
      <c r="D89" s="329" t="s">
        <v>346</v>
      </c>
      <c r="E89" s="338">
        <v>700299</v>
      </c>
      <c r="F89" s="338"/>
      <c r="G89" s="328">
        <f>E89+F89</f>
        <v>700299</v>
      </c>
    </row>
    <row r="90" spans="1:7" ht="60" x14ac:dyDescent="0.25">
      <c r="A90" s="327"/>
      <c r="B90" s="332">
        <v>85213</v>
      </c>
      <c r="C90" s="336"/>
      <c r="D90" s="334" t="s">
        <v>131</v>
      </c>
      <c r="E90" s="337">
        <f>E91+E92</f>
        <v>53033</v>
      </c>
      <c r="F90" s="337">
        <f t="shared" ref="F90:G90" si="38">F91+F92</f>
        <v>0</v>
      </c>
      <c r="G90" s="337">
        <f t="shared" si="38"/>
        <v>53033</v>
      </c>
    </row>
    <row r="91" spans="1:7" x14ac:dyDescent="0.25">
      <c r="A91" s="327"/>
      <c r="B91" s="327"/>
      <c r="C91" s="330" t="s">
        <v>412</v>
      </c>
      <c r="D91" s="329" t="s">
        <v>381</v>
      </c>
      <c r="E91" s="338">
        <v>250</v>
      </c>
      <c r="F91" s="338"/>
      <c r="G91" s="328">
        <f>E91+F91</f>
        <v>250</v>
      </c>
    </row>
    <row r="92" spans="1:7" ht="45" x14ac:dyDescent="0.25">
      <c r="A92" s="327"/>
      <c r="B92" s="327"/>
      <c r="C92" s="330">
        <v>2030</v>
      </c>
      <c r="D92" s="329" t="s">
        <v>375</v>
      </c>
      <c r="E92" s="338">
        <v>52783</v>
      </c>
      <c r="F92" s="338"/>
      <c r="G92" s="328">
        <f>E92+F92</f>
        <v>52783</v>
      </c>
    </row>
    <row r="93" spans="1:7" ht="30" x14ac:dyDescent="0.25">
      <c r="A93" s="327"/>
      <c r="B93" s="332">
        <v>85214</v>
      </c>
      <c r="C93" s="336"/>
      <c r="D93" s="334" t="s">
        <v>43</v>
      </c>
      <c r="E93" s="337">
        <f>E94</f>
        <v>85440</v>
      </c>
      <c r="F93" s="337">
        <f t="shared" ref="F93:G93" si="39">F94</f>
        <v>0</v>
      </c>
      <c r="G93" s="337">
        <f t="shared" si="39"/>
        <v>85440</v>
      </c>
    </row>
    <row r="94" spans="1:7" ht="45" x14ac:dyDescent="0.25">
      <c r="A94" s="327"/>
      <c r="B94" s="327"/>
      <c r="C94" s="330">
        <v>2030</v>
      </c>
      <c r="D94" s="329" t="s">
        <v>375</v>
      </c>
      <c r="E94" s="338">
        <v>85440</v>
      </c>
      <c r="F94" s="338"/>
      <c r="G94" s="328">
        <v>85440</v>
      </c>
    </row>
    <row r="95" spans="1:7" x14ac:dyDescent="0.25">
      <c r="A95" s="327"/>
      <c r="B95" s="332">
        <v>85215</v>
      </c>
      <c r="C95" s="336"/>
      <c r="D95" s="334" t="s">
        <v>29</v>
      </c>
      <c r="E95" s="337">
        <f>E96</f>
        <v>0</v>
      </c>
      <c r="F95" s="337">
        <f t="shared" ref="F95:G95" si="40">F96</f>
        <v>5000</v>
      </c>
      <c r="G95" s="337">
        <f t="shared" si="40"/>
        <v>5000</v>
      </c>
    </row>
    <row r="96" spans="1:7" ht="60.75" customHeight="1" x14ac:dyDescent="0.25">
      <c r="A96" s="327"/>
      <c r="B96" s="327"/>
      <c r="C96" s="330" t="s">
        <v>414</v>
      </c>
      <c r="D96" s="329" t="s">
        <v>346</v>
      </c>
      <c r="E96" s="338">
        <v>0</v>
      </c>
      <c r="F96" s="338">
        <v>5000</v>
      </c>
      <c r="G96" s="328">
        <f>E96+F96</f>
        <v>5000</v>
      </c>
    </row>
    <row r="97" spans="1:7" x14ac:dyDescent="0.25">
      <c r="A97" s="327"/>
      <c r="B97" s="332">
        <v>85216</v>
      </c>
      <c r="C97" s="336"/>
      <c r="D97" s="334" t="s">
        <v>44</v>
      </c>
      <c r="E97" s="337">
        <f>E98+E99</f>
        <v>351530</v>
      </c>
      <c r="F97" s="337">
        <f t="shared" ref="F97:G97" si="41">F98+F99</f>
        <v>0</v>
      </c>
      <c r="G97" s="337">
        <f t="shared" si="41"/>
        <v>351530</v>
      </c>
    </row>
    <row r="98" spans="1:7" x14ac:dyDescent="0.25">
      <c r="A98" s="327"/>
      <c r="B98" s="327"/>
      <c r="C98" s="330" t="s">
        <v>412</v>
      </c>
      <c r="D98" s="329" t="s">
        <v>381</v>
      </c>
      <c r="E98" s="338">
        <v>5000</v>
      </c>
      <c r="F98" s="338"/>
      <c r="G98" s="328">
        <f>E98+F98</f>
        <v>5000</v>
      </c>
    </row>
    <row r="99" spans="1:7" ht="45" x14ac:dyDescent="0.25">
      <c r="A99" s="327"/>
      <c r="B99" s="327"/>
      <c r="C99" s="330">
        <v>2030</v>
      </c>
      <c r="D99" s="329" t="s">
        <v>375</v>
      </c>
      <c r="E99" s="338">
        <v>346530</v>
      </c>
      <c r="F99" s="338"/>
      <c r="G99" s="328">
        <f>E99+F99</f>
        <v>346530</v>
      </c>
    </row>
    <row r="100" spans="1:7" x14ac:dyDescent="0.25">
      <c r="A100" s="327"/>
      <c r="B100" s="332">
        <v>85219</v>
      </c>
      <c r="C100" s="336"/>
      <c r="D100" s="334" t="s">
        <v>45</v>
      </c>
      <c r="E100" s="337">
        <f>E101</f>
        <v>164386</v>
      </c>
      <c r="F100" s="337"/>
      <c r="G100" s="335">
        <v>164386</v>
      </c>
    </row>
    <row r="101" spans="1:7" ht="45" x14ac:dyDescent="0.25">
      <c r="A101" s="327"/>
      <c r="B101" s="327"/>
      <c r="C101" s="330">
        <v>2030</v>
      </c>
      <c r="D101" s="329" t="s">
        <v>375</v>
      </c>
      <c r="E101" s="338">
        <v>164386</v>
      </c>
      <c r="F101" s="338"/>
      <c r="G101" s="328">
        <f>E101+F101</f>
        <v>164386</v>
      </c>
    </row>
    <row r="102" spans="1:7" x14ac:dyDescent="0.25">
      <c r="A102" s="327"/>
      <c r="B102" s="332">
        <v>85228</v>
      </c>
      <c r="C102" s="336"/>
      <c r="D102" s="334" t="s">
        <v>33</v>
      </c>
      <c r="E102" s="337">
        <f>E103+E104+E105</f>
        <v>551210.9</v>
      </c>
      <c r="F102" s="337">
        <f t="shared" ref="F102:G102" si="42">F103+F104+F105</f>
        <v>0</v>
      </c>
      <c r="G102" s="337">
        <f t="shared" si="42"/>
        <v>551210.9</v>
      </c>
    </row>
    <row r="103" spans="1:7" x14ac:dyDescent="0.25">
      <c r="A103" s="327"/>
      <c r="B103" s="327"/>
      <c r="C103" s="330" t="s">
        <v>395</v>
      </c>
      <c r="D103" s="329" t="s">
        <v>348</v>
      </c>
      <c r="E103" s="338">
        <v>55000</v>
      </c>
      <c r="F103" s="338"/>
      <c r="G103" s="328">
        <f>E103+F103</f>
        <v>55000</v>
      </c>
    </row>
    <row r="104" spans="1:7" ht="75" x14ac:dyDescent="0.25">
      <c r="A104" s="327"/>
      <c r="B104" s="327"/>
      <c r="C104" s="330">
        <v>2010</v>
      </c>
      <c r="D104" s="329" t="s">
        <v>346</v>
      </c>
      <c r="E104" s="338">
        <v>494000</v>
      </c>
      <c r="F104" s="338"/>
      <c r="G104" s="328">
        <f t="shared" ref="G104:G105" si="43">E104+F104</f>
        <v>494000</v>
      </c>
    </row>
    <row r="105" spans="1:7" ht="45" x14ac:dyDescent="0.25">
      <c r="A105" s="327"/>
      <c r="B105" s="327"/>
      <c r="C105" s="330">
        <v>2360</v>
      </c>
      <c r="D105" s="329" t="s">
        <v>382</v>
      </c>
      <c r="E105" s="338">
        <v>2210.9</v>
      </c>
      <c r="F105" s="338"/>
      <c r="G105" s="328">
        <f t="shared" si="43"/>
        <v>2210.9</v>
      </c>
    </row>
    <row r="106" spans="1:7" x14ac:dyDescent="0.25">
      <c r="A106" s="339">
        <v>855</v>
      </c>
      <c r="B106" s="339"/>
      <c r="C106" s="343"/>
      <c r="D106" s="341" t="s">
        <v>34</v>
      </c>
      <c r="E106" s="342">
        <f>E107+E111+E116</f>
        <v>25485672.199999999</v>
      </c>
      <c r="F106" s="342">
        <f t="shared" ref="F106:G106" si="44">F107+F111+F116</f>
        <v>0</v>
      </c>
      <c r="G106" s="342">
        <f t="shared" si="44"/>
        <v>25485672.199999999</v>
      </c>
    </row>
    <row r="107" spans="1:7" x14ac:dyDescent="0.25">
      <c r="A107" s="331"/>
      <c r="B107" s="332">
        <v>85501</v>
      </c>
      <c r="C107" s="336"/>
      <c r="D107" s="334" t="s">
        <v>139</v>
      </c>
      <c r="E107" s="337">
        <f>E108+E109+E110</f>
        <v>17756550</v>
      </c>
      <c r="F107" s="337">
        <f t="shared" ref="F107:G107" si="45">F108+F109+F110</f>
        <v>0</v>
      </c>
      <c r="G107" s="337">
        <f t="shared" si="45"/>
        <v>17756550</v>
      </c>
    </row>
    <row r="108" spans="1:7" x14ac:dyDescent="0.25">
      <c r="A108" s="327"/>
      <c r="B108" s="327"/>
      <c r="C108" s="330" t="s">
        <v>410</v>
      </c>
      <c r="D108" s="329" t="s">
        <v>373</v>
      </c>
      <c r="E108" s="338">
        <v>4000</v>
      </c>
      <c r="F108" s="338"/>
      <c r="G108" s="328">
        <f>E108+F108</f>
        <v>4000</v>
      </c>
    </row>
    <row r="109" spans="1:7" x14ac:dyDescent="0.25">
      <c r="A109" s="327"/>
      <c r="B109" s="327"/>
      <c r="C109" s="330" t="s">
        <v>412</v>
      </c>
      <c r="D109" s="329" t="s">
        <v>381</v>
      </c>
      <c r="E109" s="338">
        <v>40000</v>
      </c>
      <c r="F109" s="338"/>
      <c r="G109" s="328">
        <f t="shared" ref="G109:G110" si="46">E109+F109</f>
        <v>40000</v>
      </c>
    </row>
    <row r="110" spans="1:7" ht="105" x14ac:dyDescent="0.25">
      <c r="A110" s="327"/>
      <c r="B110" s="327"/>
      <c r="C110" s="330">
        <v>2060</v>
      </c>
      <c r="D110" s="329" t="s">
        <v>383</v>
      </c>
      <c r="E110" s="338">
        <v>17712550</v>
      </c>
      <c r="F110" s="338"/>
      <c r="G110" s="328">
        <f t="shared" si="46"/>
        <v>17712550</v>
      </c>
    </row>
    <row r="111" spans="1:7" ht="60" x14ac:dyDescent="0.25">
      <c r="A111" s="327"/>
      <c r="B111" s="332">
        <v>85502</v>
      </c>
      <c r="C111" s="336"/>
      <c r="D111" s="334" t="s">
        <v>384</v>
      </c>
      <c r="E111" s="337">
        <f>E112+E113+E114+E115</f>
        <v>7668195.2000000002</v>
      </c>
      <c r="F111" s="337">
        <f t="shared" ref="F111:G111" si="47">F112+F113+F114+F115</f>
        <v>0</v>
      </c>
      <c r="G111" s="337">
        <f t="shared" si="47"/>
        <v>7668195.2000000002</v>
      </c>
    </row>
    <row r="112" spans="1:7" x14ac:dyDescent="0.25">
      <c r="A112" s="327"/>
      <c r="B112" s="327"/>
      <c r="C112" s="330" t="s">
        <v>410</v>
      </c>
      <c r="D112" s="329" t="s">
        <v>373</v>
      </c>
      <c r="E112" s="338">
        <v>5000</v>
      </c>
      <c r="F112" s="338"/>
      <c r="G112" s="328">
        <f>E112+F112</f>
        <v>5000</v>
      </c>
    </row>
    <row r="113" spans="1:7" x14ac:dyDescent="0.25">
      <c r="A113" s="327"/>
      <c r="B113" s="327"/>
      <c r="C113" s="330" t="s">
        <v>412</v>
      </c>
      <c r="D113" s="329" t="s">
        <v>381</v>
      </c>
      <c r="E113" s="338">
        <v>50000</v>
      </c>
      <c r="F113" s="338"/>
      <c r="G113" s="328">
        <f t="shared" ref="G113:G115" si="48">E113+F113</f>
        <v>50000</v>
      </c>
    </row>
    <row r="114" spans="1:7" ht="75" x14ac:dyDescent="0.25">
      <c r="A114" s="327"/>
      <c r="B114" s="327"/>
      <c r="C114" s="330">
        <v>2010</v>
      </c>
      <c r="D114" s="329" t="s">
        <v>346</v>
      </c>
      <c r="E114" s="338">
        <v>7501964</v>
      </c>
      <c r="F114" s="338"/>
      <c r="G114" s="328">
        <f t="shared" si="48"/>
        <v>7501964</v>
      </c>
    </row>
    <row r="115" spans="1:7" ht="45" x14ac:dyDescent="0.25">
      <c r="A115" s="327"/>
      <c r="B115" s="327"/>
      <c r="C115" s="330">
        <v>2360</v>
      </c>
      <c r="D115" s="329" t="s">
        <v>382</v>
      </c>
      <c r="E115" s="338">
        <v>111231.2</v>
      </c>
      <c r="F115" s="338"/>
      <c r="G115" s="328">
        <f t="shared" si="48"/>
        <v>111231.2</v>
      </c>
    </row>
    <row r="116" spans="1:7" ht="90" x14ac:dyDescent="0.25">
      <c r="A116" s="327"/>
      <c r="B116" s="332">
        <v>85513</v>
      </c>
      <c r="C116" s="336"/>
      <c r="D116" s="334" t="s">
        <v>142</v>
      </c>
      <c r="E116" s="337">
        <f>E117</f>
        <v>60927</v>
      </c>
      <c r="F116" s="337">
        <f t="shared" ref="F116:G116" si="49">F117</f>
        <v>0</v>
      </c>
      <c r="G116" s="337">
        <f t="shared" si="49"/>
        <v>60927</v>
      </c>
    </row>
    <row r="117" spans="1:7" ht="75" x14ac:dyDescent="0.25">
      <c r="A117" s="327"/>
      <c r="B117" s="327"/>
      <c r="C117" s="330">
        <v>2010</v>
      </c>
      <c r="D117" s="329" t="s">
        <v>346</v>
      </c>
      <c r="E117" s="338">
        <v>60927</v>
      </c>
      <c r="F117" s="338"/>
      <c r="G117" s="328">
        <f>E117+F117</f>
        <v>60927</v>
      </c>
    </row>
    <row r="118" spans="1:7" x14ac:dyDescent="0.25">
      <c r="A118" s="339">
        <v>900</v>
      </c>
      <c r="B118" s="339"/>
      <c r="C118" s="343"/>
      <c r="D118" s="341" t="s">
        <v>56</v>
      </c>
      <c r="E118" s="342">
        <f>E119+E123+E125</f>
        <v>4612314.3099999996</v>
      </c>
      <c r="F118" s="342">
        <f t="shared" ref="F118:G118" si="50">F119+F123+F125</f>
        <v>0</v>
      </c>
      <c r="G118" s="342">
        <f t="shared" si="50"/>
        <v>4612314.3099999996</v>
      </c>
    </row>
    <row r="119" spans="1:7" x14ac:dyDescent="0.25">
      <c r="A119" s="331"/>
      <c r="B119" s="332">
        <v>90002</v>
      </c>
      <c r="C119" s="336"/>
      <c r="D119" s="334" t="s">
        <v>144</v>
      </c>
      <c r="E119" s="337">
        <f>E120+E121+E122</f>
        <v>4545314.3099999996</v>
      </c>
      <c r="F119" s="337">
        <f t="shared" ref="F119:G119" si="51">F120+F121+F122</f>
        <v>0</v>
      </c>
      <c r="G119" s="337">
        <f t="shared" si="51"/>
        <v>4545314.3099999996</v>
      </c>
    </row>
    <row r="120" spans="1:7" ht="45" x14ac:dyDescent="0.25">
      <c r="A120" s="327"/>
      <c r="B120" s="327"/>
      <c r="C120" s="330" t="s">
        <v>389</v>
      </c>
      <c r="D120" s="329" t="s">
        <v>385</v>
      </c>
      <c r="E120" s="338">
        <v>4533314.3099999996</v>
      </c>
      <c r="F120" s="338"/>
      <c r="G120" s="328">
        <f>E120+F120</f>
        <v>4533314.3099999996</v>
      </c>
    </row>
    <row r="121" spans="1:7" ht="30" x14ac:dyDescent="0.25">
      <c r="A121" s="327"/>
      <c r="B121" s="327"/>
      <c r="C121" s="330" t="s">
        <v>405</v>
      </c>
      <c r="D121" s="329" t="s">
        <v>363</v>
      </c>
      <c r="E121" s="338">
        <v>12000</v>
      </c>
      <c r="F121" s="338"/>
      <c r="G121" s="328">
        <f t="shared" ref="G121:G122" si="52">E121+F121</f>
        <v>12000</v>
      </c>
    </row>
    <row r="122" spans="1:7" ht="30" x14ac:dyDescent="0.25">
      <c r="A122" s="327"/>
      <c r="B122" s="327"/>
      <c r="C122" s="330" t="s">
        <v>402</v>
      </c>
      <c r="D122" s="329" t="s">
        <v>358</v>
      </c>
      <c r="E122" s="338">
        <v>0</v>
      </c>
      <c r="F122" s="338"/>
      <c r="G122" s="328">
        <f t="shared" si="52"/>
        <v>0</v>
      </c>
    </row>
    <row r="123" spans="1:7" ht="30" x14ac:dyDescent="0.25">
      <c r="A123" s="327"/>
      <c r="B123" s="332">
        <v>90019</v>
      </c>
      <c r="C123" s="336"/>
      <c r="D123" s="334" t="s">
        <v>386</v>
      </c>
      <c r="E123" s="337">
        <f>E124</f>
        <v>55000</v>
      </c>
      <c r="F123" s="337"/>
      <c r="G123" s="335">
        <v>55000</v>
      </c>
    </row>
    <row r="124" spans="1:7" x14ac:dyDescent="0.25">
      <c r="A124" s="327"/>
      <c r="B124" s="327"/>
      <c r="C124" s="330" t="s">
        <v>388</v>
      </c>
      <c r="D124" s="329" t="s">
        <v>340</v>
      </c>
      <c r="E124" s="338">
        <v>55000</v>
      </c>
      <c r="F124" s="338"/>
      <c r="G124" s="328">
        <f>E124+F124</f>
        <v>55000</v>
      </c>
    </row>
    <row r="125" spans="1:7" x14ac:dyDescent="0.25">
      <c r="A125" s="327"/>
      <c r="B125" s="332">
        <v>90095</v>
      </c>
      <c r="C125" s="336"/>
      <c r="D125" s="334" t="s">
        <v>70</v>
      </c>
      <c r="E125" s="337">
        <f>E126</f>
        <v>12000</v>
      </c>
      <c r="F125" s="337"/>
      <c r="G125" s="335">
        <v>12000</v>
      </c>
    </row>
    <row r="126" spans="1:7" x14ac:dyDescent="0.25">
      <c r="A126" s="327"/>
      <c r="B126" s="327"/>
      <c r="C126" s="330" t="s">
        <v>395</v>
      </c>
      <c r="D126" s="329" t="s">
        <v>348</v>
      </c>
      <c r="E126" s="338">
        <v>12000</v>
      </c>
      <c r="F126" s="338"/>
      <c r="G126" s="328">
        <f>E126+F126</f>
        <v>12000</v>
      </c>
    </row>
    <row r="127" spans="1:7" x14ac:dyDescent="0.25">
      <c r="A127" s="339">
        <v>921</v>
      </c>
      <c r="B127" s="339"/>
      <c r="C127" s="343"/>
      <c r="D127" s="341" t="s">
        <v>48</v>
      </c>
      <c r="E127" s="342">
        <f>E128</f>
        <v>30000</v>
      </c>
      <c r="F127" s="342">
        <f t="shared" ref="F127:G127" si="53">F128</f>
        <v>0</v>
      </c>
      <c r="G127" s="342">
        <f t="shared" si="53"/>
        <v>30000</v>
      </c>
    </row>
    <row r="128" spans="1:7" x14ac:dyDescent="0.25">
      <c r="A128" s="331"/>
      <c r="B128" s="332">
        <v>92109</v>
      </c>
      <c r="C128" s="336"/>
      <c r="D128" s="334" t="s">
        <v>49</v>
      </c>
      <c r="E128" s="337">
        <f>E129</f>
        <v>30000</v>
      </c>
      <c r="F128" s="337"/>
      <c r="G128" s="335">
        <v>30000</v>
      </c>
    </row>
    <row r="129" spans="1:7" x14ac:dyDescent="0.25">
      <c r="A129" s="327"/>
      <c r="B129" s="327"/>
      <c r="C129" s="330" t="s">
        <v>395</v>
      </c>
      <c r="D129" s="329" t="s">
        <v>348</v>
      </c>
      <c r="E129" s="338">
        <v>30000</v>
      </c>
      <c r="F129" s="338"/>
      <c r="G129" s="328">
        <f>E129+F129</f>
        <v>30000</v>
      </c>
    </row>
    <row r="130" spans="1:7" x14ac:dyDescent="0.25">
      <c r="A130" s="479" t="s">
        <v>109</v>
      </c>
      <c r="B130" s="480"/>
      <c r="C130" s="480"/>
      <c r="D130" s="481"/>
      <c r="E130" s="349">
        <f>E4+E7+E10+E13+E24+E30+E33+E36+E64+E73+E87+E106+E118+E127+E21</f>
        <v>84881519.409999996</v>
      </c>
      <c r="F130" s="349">
        <f t="shared" ref="F130:G130" si="54">F4+F7+F10+F13+F24+F30+F33+F36+F64+F73+F87+F106+F118+F127+F21</f>
        <v>38000</v>
      </c>
      <c r="G130" s="349">
        <f t="shared" si="54"/>
        <v>84919519.409999996</v>
      </c>
    </row>
  </sheetData>
  <mergeCells count="2">
    <mergeCell ref="A130:D130"/>
    <mergeCell ref="A2:G2"/>
  </mergeCells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workbookViewId="0">
      <selection activeCell="H1" sqref="H1"/>
    </sheetView>
  </sheetViews>
  <sheetFormatPr defaultRowHeight="15" x14ac:dyDescent="0.25"/>
  <cols>
    <col min="1" max="1" width="6.42578125" customWidth="1"/>
    <col min="4" max="4" width="39.7109375" customWidth="1"/>
    <col min="5" max="5" width="16.7109375" customWidth="1"/>
    <col min="6" max="6" width="13.85546875" customWidth="1"/>
    <col min="7" max="7" width="15.140625" customWidth="1"/>
    <col min="8" max="9" width="13.85546875" customWidth="1"/>
    <col min="10" max="10" width="20.85546875" customWidth="1"/>
  </cols>
  <sheetData>
    <row r="1" spans="1:10" x14ac:dyDescent="0.25">
      <c r="H1" s="434" t="s">
        <v>477</v>
      </c>
    </row>
    <row r="2" spans="1:10" x14ac:dyDescent="0.25">
      <c r="H2" t="s">
        <v>423</v>
      </c>
    </row>
    <row r="3" spans="1:10" x14ac:dyDescent="0.25">
      <c r="H3" t="s">
        <v>447</v>
      </c>
    </row>
    <row r="4" spans="1:10" x14ac:dyDescent="0.25">
      <c r="A4" t="s">
        <v>424</v>
      </c>
    </row>
    <row r="5" spans="1:10" x14ac:dyDescent="0.25">
      <c r="A5" t="s">
        <v>425</v>
      </c>
    </row>
    <row r="6" spans="1:10" x14ac:dyDescent="0.25">
      <c r="A6" s="381" t="s">
        <v>20</v>
      </c>
      <c r="B6" s="381" t="s">
        <v>0</v>
      </c>
      <c r="C6" s="327" t="s">
        <v>304</v>
      </c>
      <c r="D6" s="381" t="s">
        <v>426</v>
      </c>
      <c r="E6" s="327" t="s">
        <v>427</v>
      </c>
      <c r="F6" s="327" t="s">
        <v>444</v>
      </c>
      <c r="G6" s="327" t="s">
        <v>445</v>
      </c>
      <c r="H6" s="327" t="s">
        <v>428</v>
      </c>
      <c r="I6" s="327" t="s">
        <v>444</v>
      </c>
      <c r="J6" s="381" t="s">
        <v>446</v>
      </c>
    </row>
    <row r="7" spans="1:10" x14ac:dyDescent="0.25">
      <c r="A7" s="381"/>
      <c r="B7" s="381"/>
      <c r="C7" s="381"/>
      <c r="D7" s="381"/>
      <c r="E7" s="381"/>
      <c r="F7" s="381"/>
      <c r="G7" s="381"/>
      <c r="H7" s="381"/>
      <c r="I7" s="381"/>
      <c r="J7" s="381"/>
    </row>
    <row r="8" spans="1:10" x14ac:dyDescent="0.25">
      <c r="A8" s="340">
        <v>750</v>
      </c>
      <c r="B8" s="340"/>
      <c r="C8" s="340"/>
      <c r="D8" s="341" t="s">
        <v>21</v>
      </c>
      <c r="E8" s="344">
        <f>E9</f>
        <v>162235</v>
      </c>
      <c r="F8" s="344">
        <f t="shared" ref="F8:G8" si="0">F9</f>
        <v>0</v>
      </c>
      <c r="G8" s="344">
        <f t="shared" si="0"/>
        <v>162235</v>
      </c>
      <c r="H8" s="344">
        <f>H9</f>
        <v>162235.00000000003</v>
      </c>
      <c r="I8" s="344">
        <f t="shared" ref="I8:J8" si="1">I9</f>
        <v>0</v>
      </c>
      <c r="J8" s="344">
        <f t="shared" si="1"/>
        <v>162235.00000000003</v>
      </c>
    </row>
    <row r="9" spans="1:10" x14ac:dyDescent="0.25">
      <c r="A9" s="333"/>
      <c r="B9" s="333">
        <v>75011</v>
      </c>
      <c r="C9" s="333"/>
      <c r="D9" s="334" t="s">
        <v>22</v>
      </c>
      <c r="E9" s="335">
        <f>E10</f>
        <v>162235</v>
      </c>
      <c r="F9" s="335">
        <f t="shared" ref="F9:G9" si="2">F10</f>
        <v>0</v>
      </c>
      <c r="G9" s="335">
        <f t="shared" si="2"/>
        <v>162235</v>
      </c>
      <c r="H9" s="335">
        <f>H10+H11+H12+H13+H14</f>
        <v>162235.00000000003</v>
      </c>
      <c r="I9" s="335">
        <f t="shared" ref="I9:J9" si="3">I10+I11+I12+I13+I14</f>
        <v>0</v>
      </c>
      <c r="J9" s="335">
        <f t="shared" si="3"/>
        <v>162235.00000000003</v>
      </c>
    </row>
    <row r="10" spans="1:10" ht="75" x14ac:dyDescent="0.25">
      <c r="A10" s="381"/>
      <c r="B10" s="381"/>
      <c r="C10" s="381">
        <v>2010</v>
      </c>
      <c r="D10" s="329" t="s">
        <v>429</v>
      </c>
      <c r="E10" s="328">
        <v>162235</v>
      </c>
      <c r="F10" s="328"/>
      <c r="G10" s="328">
        <f>E10+F10</f>
        <v>162235</v>
      </c>
      <c r="H10" s="328"/>
      <c r="I10" s="328"/>
      <c r="J10" s="381"/>
    </row>
    <row r="11" spans="1:10" x14ac:dyDescent="0.25">
      <c r="A11" s="381"/>
      <c r="B11" s="381"/>
      <c r="C11" s="381">
        <v>4010</v>
      </c>
      <c r="D11" s="329" t="s">
        <v>23</v>
      </c>
      <c r="E11" s="381"/>
      <c r="F11" s="381"/>
      <c r="G11" s="381"/>
      <c r="H11" s="381">
        <v>134700.97</v>
      </c>
      <c r="I11" s="381"/>
      <c r="J11" s="328">
        <v>134700.97</v>
      </c>
    </row>
    <row r="12" spans="1:10" x14ac:dyDescent="0.25">
      <c r="A12" s="381"/>
      <c r="B12" s="381"/>
      <c r="C12" s="381">
        <v>4110</v>
      </c>
      <c r="D12" s="329" t="s">
        <v>430</v>
      </c>
      <c r="E12" s="381"/>
      <c r="F12" s="381"/>
      <c r="G12" s="381"/>
      <c r="H12" s="381">
        <v>23033.86</v>
      </c>
      <c r="I12" s="381"/>
      <c r="J12" s="328">
        <v>23033.86</v>
      </c>
    </row>
    <row r="13" spans="1:10" ht="45" x14ac:dyDescent="0.25">
      <c r="A13" s="381"/>
      <c r="B13" s="381"/>
      <c r="C13" s="381">
        <v>4120</v>
      </c>
      <c r="D13" s="329" t="s">
        <v>297</v>
      </c>
      <c r="E13" s="381"/>
      <c r="F13" s="381"/>
      <c r="G13" s="381"/>
      <c r="H13" s="381">
        <v>3300.17</v>
      </c>
      <c r="I13" s="381"/>
      <c r="J13" s="328">
        <v>3300.17</v>
      </c>
    </row>
    <row r="14" spans="1:10" x14ac:dyDescent="0.25">
      <c r="A14" s="381"/>
      <c r="B14" s="381"/>
      <c r="C14" s="381">
        <v>4210</v>
      </c>
      <c r="D14" s="329" t="s">
        <v>26</v>
      </c>
      <c r="E14" s="381"/>
      <c r="F14" s="381"/>
      <c r="G14" s="381"/>
      <c r="H14" s="328">
        <v>1200</v>
      </c>
      <c r="I14" s="381"/>
      <c r="J14" s="328">
        <v>1200</v>
      </c>
    </row>
    <row r="15" spans="1:10" ht="30" x14ac:dyDescent="0.25">
      <c r="A15" s="340">
        <v>751</v>
      </c>
      <c r="B15" s="340"/>
      <c r="C15" s="340"/>
      <c r="D15" s="341" t="s">
        <v>431</v>
      </c>
      <c r="E15" s="344">
        <f>E16</f>
        <v>3507</v>
      </c>
      <c r="F15" s="344">
        <f t="shared" ref="F15:G15" si="4">F16</f>
        <v>0</v>
      </c>
      <c r="G15" s="344">
        <f t="shared" si="4"/>
        <v>3507</v>
      </c>
      <c r="H15" s="344">
        <f>H16</f>
        <v>3507</v>
      </c>
      <c r="I15" s="344">
        <f t="shared" ref="I15:J15" si="5">I16</f>
        <v>0</v>
      </c>
      <c r="J15" s="344">
        <f t="shared" si="5"/>
        <v>3507</v>
      </c>
    </row>
    <row r="16" spans="1:10" ht="30" x14ac:dyDescent="0.25">
      <c r="A16" s="333"/>
      <c r="B16" s="333">
        <v>75101</v>
      </c>
      <c r="C16" s="333"/>
      <c r="D16" s="334" t="s">
        <v>431</v>
      </c>
      <c r="E16" s="335">
        <f>E17</f>
        <v>3507</v>
      </c>
      <c r="F16" s="335">
        <f t="shared" ref="F16:G16" si="6">F17</f>
        <v>0</v>
      </c>
      <c r="G16" s="335">
        <f t="shared" si="6"/>
        <v>3507</v>
      </c>
      <c r="H16" s="335">
        <f>H18+H19+H20</f>
        <v>3507</v>
      </c>
      <c r="I16" s="335">
        <f t="shared" ref="I16:J16" si="7">I18+I19+I20</f>
        <v>0</v>
      </c>
      <c r="J16" s="335">
        <f t="shared" si="7"/>
        <v>3507</v>
      </c>
    </row>
    <row r="17" spans="1:10" ht="75" x14ac:dyDescent="0.25">
      <c r="A17" s="381"/>
      <c r="B17" s="381"/>
      <c r="C17" s="381">
        <v>2010</v>
      </c>
      <c r="D17" s="329" t="s">
        <v>429</v>
      </c>
      <c r="E17" s="328">
        <v>3507</v>
      </c>
      <c r="F17" s="328"/>
      <c r="G17" s="328">
        <f>E17+F17</f>
        <v>3507</v>
      </c>
      <c r="H17" s="328"/>
      <c r="I17" s="328"/>
      <c r="J17" s="381"/>
    </row>
    <row r="18" spans="1:10" x14ac:dyDescent="0.25">
      <c r="A18" s="381"/>
      <c r="B18" s="381"/>
      <c r="C18" s="381">
        <v>4010</v>
      </c>
      <c r="D18" s="329" t="s">
        <v>23</v>
      </c>
      <c r="E18" s="381"/>
      <c r="F18" s="381"/>
      <c r="G18" s="381"/>
      <c r="H18" s="381">
        <v>2933.5</v>
      </c>
      <c r="I18" s="381"/>
      <c r="J18" s="328">
        <v>2933.5</v>
      </c>
    </row>
    <row r="19" spans="1:10" x14ac:dyDescent="0.25">
      <c r="A19" s="381"/>
      <c r="B19" s="381"/>
      <c r="C19" s="381">
        <v>4110</v>
      </c>
      <c r="D19" s="329" t="s">
        <v>24</v>
      </c>
      <c r="E19" s="381"/>
      <c r="F19" s="381"/>
      <c r="G19" s="381"/>
      <c r="H19" s="381">
        <v>501.63</v>
      </c>
      <c r="I19" s="381"/>
      <c r="J19" s="381">
        <v>501.63</v>
      </c>
    </row>
    <row r="20" spans="1:10" ht="45" x14ac:dyDescent="0.25">
      <c r="A20" s="381"/>
      <c r="B20" s="381"/>
      <c r="C20" s="381">
        <v>4120</v>
      </c>
      <c r="D20" s="329" t="s">
        <v>297</v>
      </c>
      <c r="E20" s="381"/>
      <c r="F20" s="381"/>
      <c r="G20" s="381"/>
      <c r="H20" s="381">
        <v>71.87</v>
      </c>
      <c r="I20" s="381"/>
      <c r="J20" s="381">
        <v>71.87</v>
      </c>
    </row>
    <row r="21" spans="1:10" x14ac:dyDescent="0.25">
      <c r="A21" s="340">
        <v>852</v>
      </c>
      <c r="B21" s="340"/>
      <c r="C21" s="340"/>
      <c r="D21" s="341" t="s">
        <v>29</v>
      </c>
      <c r="E21" s="344">
        <f>E22+E42+E38</f>
        <v>1194299</v>
      </c>
      <c r="F21" s="344">
        <f t="shared" ref="F21:G21" si="8">F22+F42+F38</f>
        <v>5000</v>
      </c>
      <c r="G21" s="344">
        <f t="shared" si="8"/>
        <v>1199299</v>
      </c>
      <c r="H21" s="344">
        <f>H22+H42+H38</f>
        <v>1194299</v>
      </c>
      <c r="I21" s="344">
        <f t="shared" ref="I21:J21" si="9">I22+I42+I38</f>
        <v>5000</v>
      </c>
      <c r="J21" s="344">
        <f t="shared" si="9"/>
        <v>1199299</v>
      </c>
    </row>
    <row r="22" spans="1:10" x14ac:dyDescent="0.25">
      <c r="A22" s="333"/>
      <c r="B22" s="333">
        <v>85203</v>
      </c>
      <c r="C22" s="333"/>
      <c r="D22" s="334" t="s">
        <v>80</v>
      </c>
      <c r="E22" s="335">
        <f>E23</f>
        <v>700299</v>
      </c>
      <c r="F22" s="335">
        <f t="shared" ref="F22:G22" si="10">F23</f>
        <v>0</v>
      </c>
      <c r="G22" s="335">
        <f t="shared" si="10"/>
        <v>700299</v>
      </c>
      <c r="H22" s="335">
        <f>H24+H25+H26+H27+H28+H29+H30+H31+H32+H34+H33+H35+H36+H37</f>
        <v>700299</v>
      </c>
      <c r="I22" s="335">
        <f t="shared" ref="I22:J22" si="11">I24+I25+I26+I27+I28+I29+I30+I31+I32+I34+I33+I35+I36+I37</f>
        <v>0</v>
      </c>
      <c r="J22" s="335">
        <f t="shared" si="11"/>
        <v>700299</v>
      </c>
    </row>
    <row r="23" spans="1:10" ht="75" x14ac:dyDescent="0.25">
      <c r="A23" s="381"/>
      <c r="B23" s="381"/>
      <c r="C23" s="381">
        <v>2010</v>
      </c>
      <c r="D23" s="329" t="s">
        <v>429</v>
      </c>
      <c r="E23" s="328">
        <v>700299</v>
      </c>
      <c r="F23" s="328"/>
      <c r="G23" s="328">
        <f>E23+F23</f>
        <v>700299</v>
      </c>
      <c r="H23" s="328"/>
      <c r="I23" s="328"/>
      <c r="J23" s="381"/>
    </row>
    <row r="24" spans="1:10" ht="30" x14ac:dyDescent="0.25">
      <c r="A24" s="381"/>
      <c r="B24" s="381"/>
      <c r="C24" s="381">
        <v>3020</v>
      </c>
      <c r="D24" s="329" t="s">
        <v>432</v>
      </c>
      <c r="E24" s="381"/>
      <c r="F24" s="381"/>
      <c r="G24" s="381"/>
      <c r="H24" s="328">
        <v>2000</v>
      </c>
      <c r="I24" s="328"/>
      <c r="J24" s="328">
        <f>H24+I24</f>
        <v>2000</v>
      </c>
    </row>
    <row r="25" spans="1:10" x14ac:dyDescent="0.25">
      <c r="A25" s="381"/>
      <c r="B25" s="381"/>
      <c r="C25" s="381">
        <v>4010</v>
      </c>
      <c r="D25" s="329" t="s">
        <v>23</v>
      </c>
      <c r="E25" s="381"/>
      <c r="F25" s="381"/>
      <c r="G25" s="381"/>
      <c r="H25" s="328">
        <v>350660</v>
      </c>
      <c r="I25" s="328"/>
      <c r="J25" s="328">
        <f t="shared" ref="J25:J37" si="12">H25+I25</f>
        <v>350660</v>
      </c>
    </row>
    <row r="26" spans="1:10" x14ac:dyDescent="0.25">
      <c r="A26" s="381"/>
      <c r="B26" s="381"/>
      <c r="C26" s="381">
        <v>4040</v>
      </c>
      <c r="D26" s="329" t="s">
        <v>433</v>
      </c>
      <c r="E26" s="381"/>
      <c r="F26" s="381"/>
      <c r="G26" s="381"/>
      <c r="H26" s="328">
        <v>20000</v>
      </c>
      <c r="I26" s="328"/>
      <c r="J26" s="328">
        <f t="shared" si="12"/>
        <v>20000</v>
      </c>
    </row>
    <row r="27" spans="1:10" x14ac:dyDescent="0.25">
      <c r="A27" s="381"/>
      <c r="B27" s="381"/>
      <c r="C27" s="381">
        <v>4110</v>
      </c>
      <c r="D27" s="329" t="s">
        <v>24</v>
      </c>
      <c r="E27" s="381"/>
      <c r="F27" s="381"/>
      <c r="G27" s="381"/>
      <c r="H27" s="328">
        <v>64060</v>
      </c>
      <c r="I27" s="328"/>
      <c r="J27" s="328">
        <f t="shared" si="12"/>
        <v>64060</v>
      </c>
    </row>
    <row r="28" spans="1:10" ht="45" x14ac:dyDescent="0.25">
      <c r="A28" s="381"/>
      <c r="B28" s="381"/>
      <c r="C28" s="381">
        <v>4120</v>
      </c>
      <c r="D28" s="329" t="s">
        <v>297</v>
      </c>
      <c r="E28" s="381"/>
      <c r="F28" s="381"/>
      <c r="G28" s="381"/>
      <c r="H28" s="328">
        <v>9000</v>
      </c>
      <c r="I28" s="328"/>
      <c r="J28" s="328">
        <f t="shared" si="12"/>
        <v>9000</v>
      </c>
    </row>
    <row r="29" spans="1:10" x14ac:dyDescent="0.25">
      <c r="A29" s="381"/>
      <c r="B29" s="381"/>
      <c r="C29" s="381">
        <v>4170</v>
      </c>
      <c r="D29" s="329" t="s">
        <v>35</v>
      </c>
      <c r="E29" s="381"/>
      <c r="F29" s="381"/>
      <c r="G29" s="381"/>
      <c r="H29" s="328">
        <v>7000</v>
      </c>
      <c r="I29" s="328"/>
      <c r="J29" s="328">
        <f t="shared" si="12"/>
        <v>7000</v>
      </c>
    </row>
    <row r="30" spans="1:10" x14ac:dyDescent="0.25">
      <c r="A30" s="381"/>
      <c r="B30" s="381"/>
      <c r="C30" s="381">
        <v>4210</v>
      </c>
      <c r="D30" s="329" t="s">
        <v>26</v>
      </c>
      <c r="E30" s="381"/>
      <c r="F30" s="381"/>
      <c r="G30" s="381"/>
      <c r="H30" s="328">
        <v>50451</v>
      </c>
      <c r="I30" s="328"/>
      <c r="J30" s="328">
        <f t="shared" si="12"/>
        <v>50451</v>
      </c>
    </row>
    <row r="31" spans="1:10" x14ac:dyDescent="0.25">
      <c r="A31" s="381"/>
      <c r="B31" s="381"/>
      <c r="C31" s="381">
        <v>4260</v>
      </c>
      <c r="D31" s="329" t="s">
        <v>36</v>
      </c>
      <c r="E31" s="381"/>
      <c r="F31" s="381"/>
      <c r="G31" s="381"/>
      <c r="H31" s="328">
        <v>16000</v>
      </c>
      <c r="I31" s="328"/>
      <c r="J31" s="328">
        <f t="shared" si="12"/>
        <v>16000</v>
      </c>
    </row>
    <row r="32" spans="1:10" x14ac:dyDescent="0.25">
      <c r="A32" s="381"/>
      <c r="B32" s="381"/>
      <c r="C32" s="381">
        <v>4280</v>
      </c>
      <c r="D32" s="329" t="s">
        <v>188</v>
      </c>
      <c r="E32" s="381"/>
      <c r="F32" s="381"/>
      <c r="G32" s="381"/>
      <c r="H32" s="328">
        <v>500</v>
      </c>
      <c r="I32" s="328"/>
      <c r="J32" s="328">
        <f t="shared" si="12"/>
        <v>500</v>
      </c>
    </row>
    <row r="33" spans="1:10" x14ac:dyDescent="0.25">
      <c r="A33" s="381"/>
      <c r="B33" s="381"/>
      <c r="C33" s="381">
        <v>4300</v>
      </c>
      <c r="D33" s="329" t="s">
        <v>27</v>
      </c>
      <c r="E33" s="381"/>
      <c r="F33" s="381"/>
      <c r="G33" s="381"/>
      <c r="H33" s="328">
        <v>167000</v>
      </c>
      <c r="I33" s="328"/>
      <c r="J33" s="328">
        <f t="shared" si="12"/>
        <v>167000</v>
      </c>
    </row>
    <row r="34" spans="1:10" ht="30" x14ac:dyDescent="0.25">
      <c r="A34" s="381"/>
      <c r="B34" s="381"/>
      <c r="C34" s="381">
        <v>4360</v>
      </c>
      <c r="D34" s="329" t="s">
        <v>434</v>
      </c>
      <c r="E34" s="381"/>
      <c r="F34" s="381"/>
      <c r="G34" s="381"/>
      <c r="H34" s="328">
        <v>2000</v>
      </c>
      <c r="I34" s="328"/>
      <c r="J34" s="328">
        <f t="shared" si="12"/>
        <v>2000</v>
      </c>
    </row>
    <row r="35" spans="1:10" x14ac:dyDescent="0.25">
      <c r="A35" s="381"/>
      <c r="B35" s="381"/>
      <c r="C35" s="381">
        <v>4410</v>
      </c>
      <c r="D35" s="329" t="s">
        <v>28</v>
      </c>
      <c r="E35" s="381"/>
      <c r="F35" s="381"/>
      <c r="G35" s="381"/>
      <c r="H35" s="328">
        <v>1000</v>
      </c>
      <c r="I35" s="328"/>
      <c r="J35" s="328">
        <f t="shared" si="12"/>
        <v>1000</v>
      </c>
    </row>
    <row r="36" spans="1:10" ht="30" x14ac:dyDescent="0.25">
      <c r="A36" s="381"/>
      <c r="B36" s="381"/>
      <c r="C36" s="381">
        <v>4440</v>
      </c>
      <c r="D36" s="329" t="s">
        <v>37</v>
      </c>
      <c r="E36" s="381"/>
      <c r="F36" s="381"/>
      <c r="G36" s="381"/>
      <c r="H36" s="328">
        <v>7628</v>
      </c>
      <c r="I36" s="328"/>
      <c r="J36" s="328">
        <f t="shared" si="12"/>
        <v>7628</v>
      </c>
    </row>
    <row r="37" spans="1:10" ht="30" x14ac:dyDescent="0.25">
      <c r="A37" s="381"/>
      <c r="B37" s="381"/>
      <c r="C37" s="381">
        <v>4700</v>
      </c>
      <c r="D37" s="329" t="s">
        <v>435</v>
      </c>
      <c r="E37" s="381"/>
      <c r="F37" s="381"/>
      <c r="G37" s="381"/>
      <c r="H37" s="328">
        <v>3000</v>
      </c>
      <c r="I37" s="328"/>
      <c r="J37" s="328">
        <f t="shared" si="12"/>
        <v>3000</v>
      </c>
    </row>
    <row r="38" spans="1:10" x14ac:dyDescent="0.25">
      <c r="A38" s="381"/>
      <c r="B38" s="333">
        <v>85215</v>
      </c>
      <c r="C38" s="333"/>
      <c r="D38" s="334" t="s">
        <v>30</v>
      </c>
      <c r="E38" s="335">
        <f>E39</f>
        <v>0</v>
      </c>
      <c r="F38" s="335">
        <f t="shared" ref="F38:G38" si="13">F39</f>
        <v>5000</v>
      </c>
      <c r="G38" s="335">
        <f t="shared" si="13"/>
        <v>5000</v>
      </c>
      <c r="H38" s="335">
        <f>H40+H41</f>
        <v>0</v>
      </c>
      <c r="I38" s="335">
        <f t="shared" ref="I38:J38" si="14">I40+I41</f>
        <v>5000</v>
      </c>
      <c r="J38" s="335">
        <f t="shared" si="14"/>
        <v>5000</v>
      </c>
    </row>
    <row r="39" spans="1:10" ht="75" x14ac:dyDescent="0.25">
      <c r="A39" s="381"/>
      <c r="B39" s="381"/>
      <c r="C39" s="381">
        <v>2010</v>
      </c>
      <c r="D39" s="329" t="s">
        <v>429</v>
      </c>
      <c r="E39" s="328">
        <v>0</v>
      </c>
      <c r="F39" s="328">
        <v>5000</v>
      </c>
      <c r="G39" s="328">
        <f>E39+F39</f>
        <v>5000</v>
      </c>
      <c r="H39" s="328"/>
      <c r="I39" s="328"/>
      <c r="J39" s="328"/>
    </row>
    <row r="40" spans="1:10" x14ac:dyDescent="0.25">
      <c r="A40" s="381"/>
      <c r="B40" s="381"/>
      <c r="C40" s="381">
        <v>3110</v>
      </c>
      <c r="D40" s="329" t="s">
        <v>31</v>
      </c>
      <c r="E40" s="328"/>
      <c r="F40" s="328"/>
      <c r="G40" s="328"/>
      <c r="H40" s="328">
        <v>0</v>
      </c>
      <c r="I40" s="328">
        <v>4901.96</v>
      </c>
      <c r="J40" s="328">
        <f>H40+I40</f>
        <v>4901.96</v>
      </c>
    </row>
    <row r="41" spans="1:10" x14ac:dyDescent="0.25">
      <c r="A41" s="381"/>
      <c r="B41" s="381"/>
      <c r="C41" s="381">
        <v>4210</v>
      </c>
      <c r="D41" s="329" t="s">
        <v>26</v>
      </c>
      <c r="E41" s="328"/>
      <c r="F41" s="328"/>
      <c r="G41" s="328"/>
      <c r="H41" s="328">
        <v>0</v>
      </c>
      <c r="I41" s="328">
        <v>98.04</v>
      </c>
      <c r="J41" s="328">
        <f>H41+I41</f>
        <v>98.04</v>
      </c>
    </row>
    <row r="42" spans="1:10" ht="30" x14ac:dyDescent="0.25">
      <c r="A42" s="381"/>
      <c r="B42" s="333">
        <v>85228</v>
      </c>
      <c r="C42" s="333"/>
      <c r="D42" s="334" t="s">
        <v>33</v>
      </c>
      <c r="E42" s="335">
        <f>E43</f>
        <v>494000</v>
      </c>
      <c r="F42" s="335">
        <f t="shared" ref="F42:G42" si="15">F43</f>
        <v>0</v>
      </c>
      <c r="G42" s="335">
        <f t="shared" si="15"/>
        <v>494000</v>
      </c>
      <c r="H42" s="335">
        <f>H44</f>
        <v>494000</v>
      </c>
      <c r="I42" s="335">
        <f t="shared" ref="I42:J42" si="16">I44</f>
        <v>0</v>
      </c>
      <c r="J42" s="335">
        <f t="shared" si="16"/>
        <v>494000</v>
      </c>
    </row>
    <row r="43" spans="1:10" ht="72" customHeight="1" x14ac:dyDescent="0.25">
      <c r="A43" s="381"/>
      <c r="B43" s="381"/>
      <c r="C43" s="381">
        <v>2010</v>
      </c>
      <c r="D43" s="329" t="s">
        <v>429</v>
      </c>
      <c r="E43" s="328">
        <v>494000</v>
      </c>
      <c r="F43" s="328"/>
      <c r="G43" s="328">
        <f>E43+F43</f>
        <v>494000</v>
      </c>
      <c r="H43" s="328"/>
      <c r="I43" s="328"/>
      <c r="J43" s="381"/>
    </row>
    <row r="44" spans="1:10" x14ac:dyDescent="0.25">
      <c r="A44" s="381"/>
      <c r="B44" s="381"/>
      <c r="C44" s="381">
        <v>4300</v>
      </c>
      <c r="D44" s="329" t="s">
        <v>27</v>
      </c>
      <c r="E44" s="381"/>
      <c r="F44" s="381"/>
      <c r="G44" s="381"/>
      <c r="H44" s="328">
        <v>494000</v>
      </c>
      <c r="I44" s="328"/>
      <c r="J44" s="328">
        <f>H44+I44</f>
        <v>494000</v>
      </c>
    </row>
    <row r="45" spans="1:10" x14ac:dyDescent="0.25">
      <c r="A45" s="340">
        <v>855</v>
      </c>
      <c r="B45" s="340"/>
      <c r="C45" s="340"/>
      <c r="D45" s="341" t="s">
        <v>34</v>
      </c>
      <c r="E45" s="344">
        <f>E46+E74+E59</f>
        <v>25275441</v>
      </c>
      <c r="F45" s="344">
        <f t="shared" ref="F45:G45" si="17">F46+F74+F59</f>
        <v>0</v>
      </c>
      <c r="G45" s="344">
        <f t="shared" si="17"/>
        <v>25275441</v>
      </c>
      <c r="H45" s="344">
        <f>H46+H59+H74</f>
        <v>25275441</v>
      </c>
      <c r="I45" s="344">
        <f t="shared" ref="I45:J45" si="18">I46+I59+I74</f>
        <v>0</v>
      </c>
      <c r="J45" s="344">
        <f t="shared" si="18"/>
        <v>25275441</v>
      </c>
    </row>
    <row r="46" spans="1:10" x14ac:dyDescent="0.25">
      <c r="A46" s="333"/>
      <c r="B46" s="333">
        <v>85501</v>
      </c>
      <c r="C46" s="333"/>
      <c r="D46" s="334" t="s">
        <v>436</v>
      </c>
      <c r="E46" s="335">
        <f>E47</f>
        <v>17712550</v>
      </c>
      <c r="F46" s="335">
        <f t="shared" ref="F46:G46" si="19">F47</f>
        <v>0</v>
      </c>
      <c r="G46" s="335">
        <f t="shared" si="19"/>
        <v>17712550</v>
      </c>
      <c r="H46" s="335">
        <f>H48+H49+H50+H51+H52+H53+H54+H55+H56+H57+H58</f>
        <v>17712550</v>
      </c>
      <c r="I46" s="335">
        <f t="shared" ref="I46:J46" si="20">I48+I49+I50+I51+I52+I53+I54+I55+I56+I57+I58</f>
        <v>0</v>
      </c>
      <c r="J46" s="335">
        <f t="shared" si="20"/>
        <v>17712550</v>
      </c>
    </row>
    <row r="47" spans="1:10" ht="90.75" customHeight="1" x14ac:dyDescent="0.25">
      <c r="A47" s="381"/>
      <c r="B47" s="381"/>
      <c r="C47" s="381">
        <v>2060</v>
      </c>
      <c r="D47" s="329" t="s">
        <v>437</v>
      </c>
      <c r="E47" s="328">
        <v>17712550</v>
      </c>
      <c r="F47" s="328"/>
      <c r="G47" s="328">
        <f>E47+F47</f>
        <v>17712550</v>
      </c>
      <c r="H47" s="328"/>
      <c r="I47" s="328"/>
      <c r="J47" s="381"/>
    </row>
    <row r="48" spans="1:10" x14ac:dyDescent="0.25">
      <c r="A48" s="381"/>
      <c r="B48" s="381"/>
      <c r="C48" s="381">
        <v>3110</v>
      </c>
      <c r="D48" s="329" t="s">
        <v>31</v>
      </c>
      <c r="E48" s="381"/>
      <c r="F48" s="381"/>
      <c r="G48" s="381"/>
      <c r="H48" s="328">
        <v>17538470</v>
      </c>
      <c r="I48" s="328"/>
      <c r="J48" s="328">
        <v>17538470</v>
      </c>
    </row>
    <row r="49" spans="1:10" ht="18.75" customHeight="1" x14ac:dyDescent="0.25">
      <c r="A49" s="381"/>
      <c r="B49" s="381"/>
      <c r="C49" s="381">
        <v>4010</v>
      </c>
      <c r="D49" s="329" t="s">
        <v>23</v>
      </c>
      <c r="E49" s="381"/>
      <c r="F49" s="381"/>
      <c r="G49" s="381"/>
      <c r="H49" s="328">
        <v>110000</v>
      </c>
      <c r="I49" s="328"/>
      <c r="J49" s="328">
        <v>110000</v>
      </c>
    </row>
    <row r="50" spans="1:10" ht="15.75" customHeight="1" x14ac:dyDescent="0.25">
      <c r="A50" s="381"/>
      <c r="B50" s="381"/>
      <c r="C50" s="381">
        <v>4040</v>
      </c>
      <c r="D50" s="329" t="s">
        <v>433</v>
      </c>
      <c r="E50" s="381"/>
      <c r="F50" s="381"/>
      <c r="G50" s="381"/>
      <c r="H50" s="328">
        <v>9770</v>
      </c>
      <c r="I50" s="328"/>
      <c r="J50" s="328">
        <v>9770</v>
      </c>
    </row>
    <row r="51" spans="1:10" ht="14.25" customHeight="1" x14ac:dyDescent="0.25">
      <c r="A51" s="381"/>
      <c r="B51" s="381"/>
      <c r="C51" s="381">
        <v>4110</v>
      </c>
      <c r="D51" s="329" t="s">
        <v>24</v>
      </c>
      <c r="E51" s="381"/>
      <c r="F51" s="381"/>
      <c r="G51" s="381"/>
      <c r="H51" s="328">
        <v>15665</v>
      </c>
      <c r="I51" s="328"/>
      <c r="J51" s="328">
        <v>15665</v>
      </c>
    </row>
    <row r="52" spans="1:10" ht="48" customHeight="1" x14ac:dyDescent="0.25">
      <c r="A52" s="381"/>
      <c r="B52" s="381"/>
      <c r="C52" s="381">
        <v>4120</v>
      </c>
      <c r="D52" s="329" t="s">
        <v>297</v>
      </c>
      <c r="E52" s="381"/>
      <c r="F52" s="381"/>
      <c r="G52" s="381"/>
      <c r="H52" s="328">
        <v>2000</v>
      </c>
      <c r="I52" s="328"/>
      <c r="J52" s="328">
        <v>2000</v>
      </c>
    </row>
    <row r="53" spans="1:10" x14ac:dyDescent="0.25">
      <c r="A53" s="381"/>
      <c r="B53" s="381"/>
      <c r="C53" s="381">
        <v>4170</v>
      </c>
      <c r="D53" s="329" t="s">
        <v>35</v>
      </c>
      <c r="E53" s="381"/>
      <c r="F53" s="381"/>
      <c r="G53" s="381"/>
      <c r="H53" s="328"/>
      <c r="I53" s="328"/>
      <c r="J53" s="381">
        <v>0</v>
      </c>
    </row>
    <row r="54" spans="1:10" x14ac:dyDescent="0.25">
      <c r="A54" s="381"/>
      <c r="B54" s="381"/>
      <c r="C54" s="381">
        <v>4210</v>
      </c>
      <c r="D54" s="329" t="s">
        <v>26</v>
      </c>
      <c r="E54" s="381"/>
      <c r="F54" s="381"/>
      <c r="G54" s="381"/>
      <c r="H54" s="328">
        <v>9000</v>
      </c>
      <c r="I54" s="328"/>
      <c r="J54" s="328">
        <v>9000</v>
      </c>
    </row>
    <row r="55" spans="1:10" x14ac:dyDescent="0.25">
      <c r="A55" s="381"/>
      <c r="B55" s="381"/>
      <c r="C55" s="381">
        <v>4260</v>
      </c>
      <c r="D55" s="329" t="s">
        <v>36</v>
      </c>
      <c r="E55" s="381"/>
      <c r="F55" s="381"/>
      <c r="G55" s="381"/>
      <c r="H55" s="328">
        <v>2500</v>
      </c>
      <c r="I55" s="328"/>
      <c r="J55" s="328">
        <v>2500</v>
      </c>
    </row>
    <row r="56" spans="1:10" x14ac:dyDescent="0.25">
      <c r="A56" s="381"/>
      <c r="B56" s="381"/>
      <c r="C56" s="381">
        <v>4300</v>
      </c>
      <c r="D56" s="329" t="s">
        <v>27</v>
      </c>
      <c r="E56" s="381"/>
      <c r="F56" s="381"/>
      <c r="G56" s="381"/>
      <c r="H56" s="328">
        <v>20000</v>
      </c>
      <c r="I56" s="328"/>
      <c r="J56" s="328">
        <v>20000</v>
      </c>
    </row>
    <row r="57" spans="1:10" ht="30" x14ac:dyDescent="0.25">
      <c r="A57" s="381"/>
      <c r="B57" s="381"/>
      <c r="C57" s="381">
        <v>4440</v>
      </c>
      <c r="D57" s="329" t="s">
        <v>37</v>
      </c>
      <c r="E57" s="381"/>
      <c r="F57" s="381"/>
      <c r="G57" s="381"/>
      <c r="H57" s="328">
        <v>2370</v>
      </c>
      <c r="I57" s="328"/>
      <c r="J57" s="328">
        <v>2370</v>
      </c>
    </row>
    <row r="58" spans="1:10" ht="32.25" customHeight="1" x14ac:dyDescent="0.25">
      <c r="A58" s="381"/>
      <c r="B58" s="381"/>
      <c r="C58" s="381">
        <v>4700</v>
      </c>
      <c r="D58" s="329" t="s">
        <v>38</v>
      </c>
      <c r="E58" s="381"/>
      <c r="F58" s="381"/>
      <c r="G58" s="381"/>
      <c r="H58" s="328">
        <v>2775</v>
      </c>
      <c r="I58" s="328"/>
      <c r="J58" s="328">
        <v>2775</v>
      </c>
    </row>
    <row r="59" spans="1:10" ht="58.5" customHeight="1" x14ac:dyDescent="0.25">
      <c r="A59" s="381"/>
      <c r="B59" s="333">
        <v>85502</v>
      </c>
      <c r="C59" s="333"/>
      <c r="D59" s="334" t="s">
        <v>39</v>
      </c>
      <c r="E59" s="335">
        <f>E60</f>
        <v>7501964</v>
      </c>
      <c r="F59" s="335">
        <f t="shared" ref="F59:G59" si="21">F60</f>
        <v>0</v>
      </c>
      <c r="G59" s="335">
        <f t="shared" si="21"/>
        <v>7501964</v>
      </c>
      <c r="H59" s="335">
        <f>H61+H62+H63+H64+H65+H66+H67+H68+H69+H70+H71+H72+H73</f>
        <v>7501964</v>
      </c>
      <c r="I59" s="335">
        <f t="shared" ref="I59:J59" si="22">I61+I62+I63+I64+I65+I66+I67+I68+I69+I70+I71+I72+I73</f>
        <v>0</v>
      </c>
      <c r="J59" s="335">
        <f t="shared" si="22"/>
        <v>7501964</v>
      </c>
    </row>
    <row r="60" spans="1:10" ht="75" x14ac:dyDescent="0.25">
      <c r="A60" s="381"/>
      <c r="B60" s="381"/>
      <c r="C60" s="381">
        <v>2010</v>
      </c>
      <c r="D60" s="329" t="s">
        <v>429</v>
      </c>
      <c r="E60" s="328">
        <v>7501964</v>
      </c>
      <c r="F60" s="328"/>
      <c r="G60" s="328">
        <f>E60+F60</f>
        <v>7501964</v>
      </c>
      <c r="H60" s="328"/>
      <c r="I60" s="328"/>
      <c r="J60" s="381"/>
    </row>
    <row r="61" spans="1:10" x14ac:dyDescent="0.25">
      <c r="A61" s="381"/>
      <c r="B61" s="381"/>
      <c r="C61" s="381">
        <v>3110</v>
      </c>
      <c r="D61" s="329" t="s">
        <v>31</v>
      </c>
      <c r="E61" s="381"/>
      <c r="F61" s="381"/>
      <c r="G61" s="381"/>
      <c r="H61" s="328">
        <v>7045524</v>
      </c>
      <c r="I61" s="328"/>
      <c r="J61" s="328">
        <f>H61+I61</f>
        <v>7045524</v>
      </c>
    </row>
    <row r="62" spans="1:10" ht="19.5" customHeight="1" x14ac:dyDescent="0.25">
      <c r="A62" s="381"/>
      <c r="B62" s="381"/>
      <c r="C62" s="381">
        <v>4010</v>
      </c>
      <c r="D62" s="329" t="s">
        <v>23</v>
      </c>
      <c r="E62" s="381"/>
      <c r="F62" s="381"/>
      <c r="G62" s="381"/>
      <c r="H62" s="328">
        <v>110000</v>
      </c>
      <c r="I62" s="328"/>
      <c r="J62" s="328">
        <f t="shared" ref="J62:J73" si="23">H62+I62</f>
        <v>110000</v>
      </c>
    </row>
    <row r="63" spans="1:10" ht="16.5" customHeight="1" x14ac:dyDescent="0.25">
      <c r="A63" s="381"/>
      <c r="B63" s="381"/>
      <c r="C63" s="381">
        <v>4040</v>
      </c>
      <c r="D63" s="329" t="s">
        <v>433</v>
      </c>
      <c r="E63" s="381"/>
      <c r="F63" s="381"/>
      <c r="G63" s="381"/>
      <c r="H63" s="328">
        <v>16100</v>
      </c>
      <c r="I63" s="328"/>
      <c r="J63" s="328">
        <f t="shared" si="23"/>
        <v>16100</v>
      </c>
    </row>
    <row r="64" spans="1:10" ht="16.5" customHeight="1" x14ac:dyDescent="0.25">
      <c r="A64" s="381"/>
      <c r="B64" s="381"/>
      <c r="C64" s="381">
        <v>4110</v>
      </c>
      <c r="D64" s="329" t="s">
        <v>24</v>
      </c>
      <c r="E64" s="381"/>
      <c r="F64" s="381"/>
      <c r="G64" s="381"/>
      <c r="H64" s="328">
        <v>270350</v>
      </c>
      <c r="I64" s="328"/>
      <c r="J64" s="328">
        <f t="shared" si="23"/>
        <v>270350</v>
      </c>
    </row>
    <row r="65" spans="1:10" ht="45" customHeight="1" x14ac:dyDescent="0.25">
      <c r="A65" s="381"/>
      <c r="B65" s="381"/>
      <c r="C65" s="381">
        <v>4120</v>
      </c>
      <c r="D65" s="329" t="s">
        <v>297</v>
      </c>
      <c r="E65" s="381"/>
      <c r="F65" s="381"/>
      <c r="G65" s="381"/>
      <c r="H65" s="328">
        <v>2820</v>
      </c>
      <c r="I65" s="328"/>
      <c r="J65" s="328">
        <f t="shared" si="23"/>
        <v>2820</v>
      </c>
    </row>
    <row r="66" spans="1:10" x14ac:dyDescent="0.25">
      <c r="A66" s="381"/>
      <c r="B66" s="381"/>
      <c r="C66" s="381">
        <v>4170</v>
      </c>
      <c r="D66" s="329" t="s">
        <v>35</v>
      </c>
      <c r="E66" s="381"/>
      <c r="F66" s="381"/>
      <c r="G66" s="381"/>
      <c r="H66" s="328">
        <v>5000</v>
      </c>
      <c r="I66" s="328"/>
      <c r="J66" s="328">
        <f t="shared" si="23"/>
        <v>5000</v>
      </c>
    </row>
    <row r="67" spans="1:10" x14ac:dyDescent="0.25">
      <c r="A67" s="381"/>
      <c r="B67" s="381"/>
      <c r="C67" s="381">
        <v>4210</v>
      </c>
      <c r="D67" s="329" t="s">
        <v>26</v>
      </c>
      <c r="E67" s="381"/>
      <c r="F67" s="381"/>
      <c r="G67" s="381"/>
      <c r="H67" s="328">
        <v>10000</v>
      </c>
      <c r="I67" s="328"/>
      <c r="J67" s="328">
        <f t="shared" si="23"/>
        <v>10000</v>
      </c>
    </row>
    <row r="68" spans="1:10" x14ac:dyDescent="0.25">
      <c r="A68" s="381"/>
      <c r="B68" s="381"/>
      <c r="C68" s="381">
        <v>4260</v>
      </c>
      <c r="D68" s="329" t="s">
        <v>36</v>
      </c>
      <c r="E68" s="381"/>
      <c r="F68" s="381"/>
      <c r="G68" s="381"/>
      <c r="H68" s="328">
        <v>3000</v>
      </c>
      <c r="I68" s="328"/>
      <c r="J68" s="328">
        <f t="shared" si="23"/>
        <v>3000</v>
      </c>
    </row>
    <row r="69" spans="1:10" x14ac:dyDescent="0.25">
      <c r="A69" s="381"/>
      <c r="B69" s="381"/>
      <c r="C69" s="381">
        <v>4300</v>
      </c>
      <c r="D69" s="329" t="s">
        <v>27</v>
      </c>
      <c r="E69" s="381"/>
      <c r="F69" s="381"/>
      <c r="G69" s="381"/>
      <c r="H69" s="328">
        <v>30000</v>
      </c>
      <c r="I69" s="328"/>
      <c r="J69" s="328">
        <f t="shared" si="23"/>
        <v>30000</v>
      </c>
    </row>
    <row r="70" spans="1:10" ht="30" x14ac:dyDescent="0.25">
      <c r="A70" s="381"/>
      <c r="B70" s="381"/>
      <c r="C70" s="381">
        <v>4360</v>
      </c>
      <c r="D70" s="329" t="s">
        <v>434</v>
      </c>
      <c r="E70" s="381"/>
      <c r="F70" s="381"/>
      <c r="G70" s="381"/>
      <c r="H70" s="328">
        <v>1000</v>
      </c>
      <c r="I70" s="328"/>
      <c r="J70" s="328">
        <f t="shared" si="23"/>
        <v>1000</v>
      </c>
    </row>
    <row r="71" spans="1:10" x14ac:dyDescent="0.25">
      <c r="A71" s="381"/>
      <c r="B71" s="381"/>
      <c r="C71" s="381">
        <v>4430</v>
      </c>
      <c r="D71" s="329" t="s">
        <v>76</v>
      </c>
      <c r="E71" s="381"/>
      <c r="F71" s="381"/>
      <c r="G71" s="381"/>
      <c r="H71" s="328">
        <v>250</v>
      </c>
      <c r="I71" s="328"/>
      <c r="J71" s="328">
        <f t="shared" si="23"/>
        <v>250</v>
      </c>
    </row>
    <row r="72" spans="1:10" ht="30" x14ac:dyDescent="0.25">
      <c r="A72" s="381"/>
      <c r="B72" s="381"/>
      <c r="C72" s="381">
        <v>4440</v>
      </c>
      <c r="D72" s="329" t="s">
        <v>37</v>
      </c>
      <c r="E72" s="381"/>
      <c r="F72" s="381"/>
      <c r="G72" s="381"/>
      <c r="H72" s="328">
        <v>4920</v>
      </c>
      <c r="I72" s="328"/>
      <c r="J72" s="328">
        <f t="shared" si="23"/>
        <v>4920</v>
      </c>
    </row>
    <row r="73" spans="1:10" ht="24.75" customHeight="1" x14ac:dyDescent="0.25">
      <c r="A73" s="381"/>
      <c r="B73" s="381"/>
      <c r="C73" s="381">
        <v>4700</v>
      </c>
      <c r="D73" s="329" t="s">
        <v>38</v>
      </c>
      <c r="E73" s="381"/>
      <c r="F73" s="381"/>
      <c r="G73" s="381"/>
      <c r="H73" s="328">
        <v>3000</v>
      </c>
      <c r="I73" s="328"/>
      <c r="J73" s="328">
        <f t="shared" si="23"/>
        <v>3000</v>
      </c>
    </row>
    <row r="74" spans="1:10" ht="132.75" customHeight="1" x14ac:dyDescent="0.25">
      <c r="A74" s="381"/>
      <c r="B74" s="333">
        <v>85513</v>
      </c>
      <c r="C74" s="333"/>
      <c r="D74" s="334" t="s">
        <v>438</v>
      </c>
      <c r="E74" s="335">
        <f>E75</f>
        <v>60927</v>
      </c>
      <c r="F74" s="335">
        <f t="shared" ref="F74:G74" si="24">F75</f>
        <v>0</v>
      </c>
      <c r="G74" s="335">
        <f t="shared" si="24"/>
        <v>60927</v>
      </c>
      <c r="H74" s="335">
        <f>H76</f>
        <v>60927</v>
      </c>
      <c r="I74" s="335">
        <f t="shared" ref="I74:J74" si="25">I76</f>
        <v>0</v>
      </c>
      <c r="J74" s="335">
        <f t="shared" si="25"/>
        <v>60927</v>
      </c>
    </row>
    <row r="75" spans="1:10" ht="77.25" customHeight="1" x14ac:dyDescent="0.25">
      <c r="A75" s="381"/>
      <c r="B75" s="381"/>
      <c r="C75" s="381">
        <v>2010</v>
      </c>
      <c r="D75" s="329" t="s">
        <v>429</v>
      </c>
      <c r="E75" s="328">
        <v>60927</v>
      </c>
      <c r="F75" s="328"/>
      <c r="G75" s="328">
        <f>E75+F75</f>
        <v>60927</v>
      </c>
      <c r="H75" s="328"/>
      <c r="I75" s="328"/>
      <c r="J75" s="381"/>
    </row>
    <row r="76" spans="1:10" ht="18" customHeight="1" x14ac:dyDescent="0.25">
      <c r="A76" s="381"/>
      <c r="B76" s="381"/>
      <c r="C76" s="381">
        <v>4130</v>
      </c>
      <c r="D76" s="329" t="s">
        <v>32</v>
      </c>
      <c r="E76" s="381"/>
      <c r="F76" s="381"/>
      <c r="G76" s="381"/>
      <c r="H76" s="328">
        <v>60927</v>
      </c>
      <c r="I76" s="328"/>
      <c r="J76" s="328">
        <f>H76+I76</f>
        <v>60927</v>
      </c>
    </row>
    <row r="77" spans="1:10" x14ac:dyDescent="0.25">
      <c r="A77" s="381"/>
      <c r="B77" s="381"/>
      <c r="C77" s="381"/>
      <c r="D77" s="382" t="s">
        <v>439</v>
      </c>
      <c r="E77" s="383">
        <f>E8+E15+E21+E45</f>
        <v>26635482</v>
      </c>
      <c r="F77" s="387">
        <f t="shared" ref="F77:J77" si="26">F8+F15+F21+F45</f>
        <v>5000</v>
      </c>
      <c r="G77" s="383">
        <f t="shared" si="26"/>
        <v>26640482</v>
      </c>
      <c r="H77" s="383">
        <f t="shared" si="26"/>
        <v>26635482</v>
      </c>
      <c r="I77" s="383">
        <f t="shared" si="26"/>
        <v>5000</v>
      </c>
      <c r="J77" s="383">
        <f t="shared" si="26"/>
        <v>26640482</v>
      </c>
    </row>
    <row r="78" spans="1:10" x14ac:dyDescent="0.25">
      <c r="A78" s="385"/>
      <c r="B78" s="385"/>
      <c r="C78" s="385"/>
      <c r="D78" s="385"/>
      <c r="E78" s="385"/>
      <c r="F78" s="385"/>
      <c r="G78" s="385"/>
      <c r="H78" s="384"/>
      <c r="I78" s="384"/>
      <c r="J78" s="385"/>
    </row>
    <row r="79" spans="1:10" x14ac:dyDescent="0.25">
      <c r="A79" s="388" t="s">
        <v>440</v>
      </c>
      <c r="B79" s="388"/>
      <c r="C79" s="386"/>
      <c r="D79" s="385"/>
      <c r="E79" s="385"/>
      <c r="F79" s="385"/>
      <c r="G79" s="385"/>
      <c r="H79" s="384"/>
      <c r="I79" s="384"/>
      <c r="J79" s="385"/>
    </row>
    <row r="80" spans="1:10" x14ac:dyDescent="0.25">
      <c r="A80" s="385"/>
      <c r="B80" s="385"/>
      <c r="C80" s="385"/>
      <c r="D80" s="385"/>
      <c r="E80" s="385"/>
      <c r="F80" s="385"/>
      <c r="G80" s="385"/>
      <c r="H80" s="384"/>
      <c r="I80" s="384"/>
      <c r="J80" s="385"/>
    </row>
    <row r="81" spans="1:10" x14ac:dyDescent="0.25">
      <c r="A81" s="327" t="s">
        <v>20</v>
      </c>
      <c r="B81" s="327" t="s">
        <v>0</v>
      </c>
      <c r="C81" s="327" t="s">
        <v>304</v>
      </c>
      <c r="D81" s="327" t="s">
        <v>426</v>
      </c>
      <c r="E81" s="327" t="s">
        <v>441</v>
      </c>
      <c r="F81" s="385"/>
      <c r="G81" s="385"/>
      <c r="H81" s="384"/>
      <c r="I81" s="384"/>
      <c r="J81" s="385"/>
    </row>
    <row r="82" spans="1:10" x14ac:dyDescent="0.25">
      <c r="A82" s="381"/>
      <c r="B82" s="381"/>
      <c r="C82" s="381"/>
      <c r="D82" s="381"/>
      <c r="E82" s="381"/>
      <c r="F82" s="385"/>
      <c r="G82" s="385"/>
      <c r="H82" s="384"/>
      <c r="I82" s="384"/>
      <c r="J82" s="385"/>
    </row>
    <row r="83" spans="1:10" x14ac:dyDescent="0.25">
      <c r="A83" s="333">
        <v>852</v>
      </c>
      <c r="B83" s="333"/>
      <c r="C83" s="333"/>
      <c r="D83" s="333" t="s">
        <v>29</v>
      </c>
      <c r="E83" s="335">
        <v>44218</v>
      </c>
      <c r="F83" s="384"/>
      <c r="G83" s="384"/>
      <c r="H83" s="384"/>
      <c r="I83" s="384"/>
      <c r="J83" s="385"/>
    </row>
    <row r="84" spans="1:10" ht="30" x14ac:dyDescent="0.25">
      <c r="A84" s="381"/>
      <c r="B84" s="381">
        <v>85228</v>
      </c>
      <c r="C84" s="381"/>
      <c r="D84" s="329" t="s">
        <v>33</v>
      </c>
      <c r="E84" s="328">
        <v>44218</v>
      </c>
      <c r="F84" s="384"/>
      <c r="G84" s="384"/>
      <c r="H84" s="384"/>
      <c r="I84" s="384"/>
      <c r="J84" s="385"/>
    </row>
    <row r="85" spans="1:10" x14ac:dyDescent="0.25">
      <c r="A85" s="381"/>
      <c r="B85" s="381"/>
      <c r="C85" s="381">
        <v>830</v>
      </c>
      <c r="D85" s="381" t="s">
        <v>348</v>
      </c>
      <c r="E85" s="328">
        <v>44218</v>
      </c>
      <c r="F85" s="384"/>
      <c r="G85" s="384"/>
      <c r="H85" s="384"/>
      <c r="I85" s="384"/>
      <c r="J85" s="385"/>
    </row>
    <row r="86" spans="1:10" x14ac:dyDescent="0.25">
      <c r="A86" s="333">
        <v>855</v>
      </c>
      <c r="B86" s="333"/>
      <c r="C86" s="333"/>
      <c r="D86" s="333" t="s">
        <v>34</v>
      </c>
      <c r="E86" s="335">
        <v>278078</v>
      </c>
      <c r="F86" s="384"/>
      <c r="G86" s="384"/>
      <c r="H86" s="384"/>
      <c r="I86" s="384"/>
      <c r="J86" s="385"/>
    </row>
    <row r="87" spans="1:10" ht="60" x14ac:dyDescent="0.25">
      <c r="A87" s="381"/>
      <c r="B87" s="381">
        <v>85502</v>
      </c>
      <c r="C87" s="381"/>
      <c r="D87" s="329" t="s">
        <v>39</v>
      </c>
      <c r="E87" s="328">
        <v>278078</v>
      </c>
      <c r="F87" s="384"/>
      <c r="G87" s="384"/>
      <c r="H87" s="384"/>
      <c r="I87" s="384"/>
      <c r="J87" s="385"/>
    </row>
    <row r="88" spans="1:10" ht="30" x14ac:dyDescent="0.25">
      <c r="A88" s="381"/>
      <c r="B88" s="381"/>
      <c r="C88" s="381">
        <v>980</v>
      </c>
      <c r="D88" s="329" t="s">
        <v>442</v>
      </c>
      <c r="E88" s="328">
        <v>278078</v>
      </c>
      <c r="F88" s="384"/>
      <c r="G88" s="384"/>
      <c r="H88" s="384"/>
      <c r="I88" s="384"/>
      <c r="J88" s="385"/>
    </row>
    <row r="89" spans="1:10" ht="22.5" customHeight="1" x14ac:dyDescent="0.25">
      <c r="A89" s="482" t="s">
        <v>443</v>
      </c>
      <c r="B89" s="483"/>
      <c r="C89" s="483"/>
      <c r="D89" s="484"/>
      <c r="E89" s="383">
        <v>322296</v>
      </c>
      <c r="F89" s="384"/>
      <c r="G89" s="384"/>
      <c r="H89" s="384"/>
      <c r="I89" s="384"/>
      <c r="J89" s="385"/>
    </row>
  </sheetData>
  <mergeCells count="1">
    <mergeCell ref="A89:D89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J5" sqref="J5"/>
    </sheetView>
  </sheetViews>
  <sheetFormatPr defaultRowHeight="15" x14ac:dyDescent="0.25"/>
  <cols>
    <col min="1" max="1" width="5.5703125" customWidth="1"/>
    <col min="2" max="2" width="38.7109375" customWidth="1"/>
    <col min="6" max="6" width="11.85546875" customWidth="1"/>
    <col min="7" max="7" width="12.7109375" customWidth="1"/>
    <col min="8" max="8" width="16.42578125" customWidth="1"/>
  </cols>
  <sheetData>
    <row r="1" spans="1:8" x14ac:dyDescent="0.25">
      <c r="F1" s="434" t="s">
        <v>478</v>
      </c>
    </row>
    <row r="2" spans="1:8" x14ac:dyDescent="0.25">
      <c r="F2" t="s">
        <v>423</v>
      </c>
    </row>
    <row r="3" spans="1:8" x14ac:dyDescent="0.25">
      <c r="F3" t="s">
        <v>475</v>
      </c>
    </row>
    <row r="5" spans="1:8" x14ac:dyDescent="0.25">
      <c r="A5" t="s">
        <v>450</v>
      </c>
    </row>
    <row r="6" spans="1:8" x14ac:dyDescent="0.25">
      <c r="A6" s="340" t="s">
        <v>451</v>
      </c>
      <c r="B6" s="340" t="s">
        <v>452</v>
      </c>
      <c r="C6" s="340" t="s">
        <v>453</v>
      </c>
      <c r="D6" s="340" t="s">
        <v>0</v>
      </c>
      <c r="E6" s="340" t="s">
        <v>1</v>
      </c>
      <c r="F6" s="340" t="s">
        <v>454</v>
      </c>
      <c r="G6" s="339" t="s">
        <v>299</v>
      </c>
      <c r="H6" s="340" t="s">
        <v>455</v>
      </c>
    </row>
    <row r="7" spans="1:8" x14ac:dyDescent="0.25">
      <c r="A7" s="327">
        <v>1</v>
      </c>
      <c r="B7" s="327">
        <v>2</v>
      </c>
      <c r="C7" s="327">
        <v>3</v>
      </c>
      <c r="D7" s="327"/>
      <c r="E7" s="327"/>
      <c r="F7" s="327"/>
      <c r="G7" s="327"/>
      <c r="H7" s="327">
        <v>5</v>
      </c>
    </row>
    <row r="8" spans="1:8" ht="45" x14ac:dyDescent="0.25">
      <c r="A8" s="432">
        <v>1</v>
      </c>
      <c r="B8" s="329" t="s">
        <v>457</v>
      </c>
      <c r="C8" s="433">
        <v>600</v>
      </c>
      <c r="D8" s="433">
        <v>60014</v>
      </c>
      <c r="E8" s="433">
        <v>6300</v>
      </c>
      <c r="F8" s="431">
        <v>0</v>
      </c>
      <c r="G8" s="431">
        <v>800000</v>
      </c>
      <c r="H8" s="431">
        <f>F8+G8</f>
        <v>800000</v>
      </c>
    </row>
    <row r="9" spans="1:8" ht="30" x14ac:dyDescent="0.25">
      <c r="A9" s="381">
        <v>2</v>
      </c>
      <c r="B9" s="329" t="s">
        <v>456</v>
      </c>
      <c r="C9" s="433">
        <v>600</v>
      </c>
      <c r="D9" s="433">
        <v>60016</v>
      </c>
      <c r="E9" s="433">
        <v>6050</v>
      </c>
      <c r="F9" s="328">
        <v>1843463.35</v>
      </c>
      <c r="G9" s="328"/>
      <c r="H9" s="328">
        <f>F9+G9</f>
        <v>1843463.35</v>
      </c>
    </row>
    <row r="10" spans="1:8" ht="44.25" customHeight="1" x14ac:dyDescent="0.25">
      <c r="A10" s="381">
        <v>3</v>
      </c>
      <c r="B10" s="329" t="s">
        <v>457</v>
      </c>
      <c r="C10" s="433">
        <v>600</v>
      </c>
      <c r="D10" s="433">
        <v>60016</v>
      </c>
      <c r="E10" s="433">
        <v>6300</v>
      </c>
      <c r="F10" s="328">
        <v>800000</v>
      </c>
      <c r="G10" s="328">
        <v>-800000</v>
      </c>
      <c r="H10" s="328">
        <f t="shared" ref="H10:H27" si="0">F10+G10</f>
        <v>0</v>
      </c>
    </row>
    <row r="11" spans="1:8" ht="30.75" customHeight="1" x14ac:dyDescent="0.25">
      <c r="A11" s="381">
        <v>4</v>
      </c>
      <c r="B11" s="329" t="s">
        <v>458</v>
      </c>
      <c r="C11" s="433">
        <v>630</v>
      </c>
      <c r="D11" s="433">
        <v>63095</v>
      </c>
      <c r="E11" s="433">
        <v>6050</v>
      </c>
      <c r="F11" s="328">
        <v>40000</v>
      </c>
      <c r="G11" s="328"/>
      <c r="H11" s="328">
        <f t="shared" si="0"/>
        <v>40000</v>
      </c>
    </row>
    <row r="12" spans="1:8" ht="19.5" customHeight="1" x14ac:dyDescent="0.25">
      <c r="A12" s="381">
        <v>5</v>
      </c>
      <c r="B12" s="329" t="s">
        <v>459</v>
      </c>
      <c r="C12" s="433">
        <v>630</v>
      </c>
      <c r="D12" s="433">
        <v>63095</v>
      </c>
      <c r="E12" s="433">
        <v>6050</v>
      </c>
      <c r="F12" s="328">
        <v>50000</v>
      </c>
      <c r="G12" s="328"/>
      <c r="H12" s="328">
        <f t="shared" si="0"/>
        <v>50000</v>
      </c>
    </row>
    <row r="13" spans="1:8" ht="30" x14ac:dyDescent="0.25">
      <c r="A13" s="381">
        <v>6</v>
      </c>
      <c r="B13" s="329" t="s">
        <v>460</v>
      </c>
      <c r="C13" s="433">
        <v>700</v>
      </c>
      <c r="D13" s="433">
        <v>70005</v>
      </c>
      <c r="E13" s="433">
        <v>6060</v>
      </c>
      <c r="F13" s="328">
        <v>157500</v>
      </c>
      <c r="G13" s="328"/>
      <c r="H13" s="328">
        <f t="shared" si="0"/>
        <v>157500</v>
      </c>
    </row>
    <row r="14" spans="1:8" ht="30" x14ac:dyDescent="0.25">
      <c r="A14" s="381">
        <v>7</v>
      </c>
      <c r="B14" s="329" t="s">
        <v>461</v>
      </c>
      <c r="C14" s="433">
        <v>700</v>
      </c>
      <c r="D14" s="433">
        <v>70005</v>
      </c>
      <c r="E14" s="433">
        <v>6060</v>
      </c>
      <c r="F14" s="328">
        <v>3000</v>
      </c>
      <c r="G14" s="328"/>
      <c r="H14" s="328">
        <f t="shared" si="0"/>
        <v>3000</v>
      </c>
    </row>
    <row r="15" spans="1:8" x14ac:dyDescent="0.25">
      <c r="A15" s="381">
        <v>8</v>
      </c>
      <c r="B15" s="329" t="s">
        <v>462</v>
      </c>
      <c r="C15" s="433">
        <v>700</v>
      </c>
      <c r="D15" s="433">
        <v>70005</v>
      </c>
      <c r="E15" s="433">
        <v>6060</v>
      </c>
      <c r="F15" s="328">
        <v>42500</v>
      </c>
      <c r="G15" s="328"/>
      <c r="H15" s="328">
        <f t="shared" si="0"/>
        <v>42500</v>
      </c>
    </row>
    <row r="16" spans="1:8" ht="48.75" customHeight="1" x14ac:dyDescent="0.25">
      <c r="A16" s="381">
        <v>9</v>
      </c>
      <c r="B16" s="329" t="s">
        <v>463</v>
      </c>
      <c r="C16" s="433">
        <v>750</v>
      </c>
      <c r="D16" s="433">
        <v>75023</v>
      </c>
      <c r="E16" s="433">
        <v>6050</v>
      </c>
      <c r="F16" s="328">
        <v>260000</v>
      </c>
      <c r="G16" s="328"/>
      <c r="H16" s="328">
        <f t="shared" si="0"/>
        <v>260000</v>
      </c>
    </row>
    <row r="17" spans="1:8" ht="42" customHeight="1" x14ac:dyDescent="0.25">
      <c r="A17" s="381">
        <v>10</v>
      </c>
      <c r="B17" s="329" t="s">
        <v>464</v>
      </c>
      <c r="C17" s="433">
        <v>750</v>
      </c>
      <c r="D17" s="433">
        <v>75023</v>
      </c>
      <c r="E17" s="433">
        <v>6050</v>
      </c>
      <c r="F17" s="328">
        <v>121000</v>
      </c>
      <c r="G17" s="328"/>
      <c r="H17" s="328">
        <f t="shared" si="0"/>
        <v>121000</v>
      </c>
    </row>
    <row r="18" spans="1:8" ht="30" x14ac:dyDescent="0.25">
      <c r="A18" s="381">
        <v>11</v>
      </c>
      <c r="B18" s="329" t="s">
        <v>465</v>
      </c>
      <c r="C18" s="433">
        <v>750</v>
      </c>
      <c r="D18" s="433">
        <v>75023</v>
      </c>
      <c r="E18" s="433">
        <v>6060</v>
      </c>
      <c r="F18" s="328">
        <v>19000</v>
      </c>
      <c r="G18" s="328"/>
      <c r="H18" s="328">
        <f t="shared" si="0"/>
        <v>19000</v>
      </c>
    </row>
    <row r="19" spans="1:8" x14ac:dyDescent="0.25">
      <c r="A19" s="381">
        <v>12</v>
      </c>
      <c r="B19" s="329" t="s">
        <v>466</v>
      </c>
      <c r="C19" s="433">
        <v>851</v>
      </c>
      <c r="D19" s="433">
        <v>85111</v>
      </c>
      <c r="E19" s="433">
        <v>6220</v>
      </c>
      <c r="F19" s="328">
        <v>60000</v>
      </c>
      <c r="G19" s="328"/>
      <c r="H19" s="328">
        <f t="shared" si="0"/>
        <v>60000</v>
      </c>
    </row>
    <row r="20" spans="1:8" ht="19.5" customHeight="1" x14ac:dyDescent="0.25">
      <c r="A20" s="381">
        <v>13</v>
      </c>
      <c r="B20" s="329" t="s">
        <v>467</v>
      </c>
      <c r="C20" s="433">
        <v>900</v>
      </c>
      <c r="D20" s="433">
        <v>90001</v>
      </c>
      <c r="E20" s="433">
        <v>6230</v>
      </c>
      <c r="F20" s="328">
        <v>60000</v>
      </c>
      <c r="G20" s="328"/>
      <c r="H20" s="328">
        <f t="shared" si="0"/>
        <v>60000</v>
      </c>
    </row>
    <row r="21" spans="1:8" ht="31.5" customHeight="1" x14ac:dyDescent="0.25">
      <c r="A21" s="381">
        <v>14</v>
      </c>
      <c r="B21" s="329" t="s">
        <v>468</v>
      </c>
      <c r="C21" s="433">
        <v>900</v>
      </c>
      <c r="D21" s="433">
        <v>90001</v>
      </c>
      <c r="E21" s="433">
        <v>6050</v>
      </c>
      <c r="F21" s="328">
        <v>80000</v>
      </c>
      <c r="G21" s="328"/>
      <c r="H21" s="328">
        <f t="shared" si="0"/>
        <v>80000</v>
      </c>
    </row>
    <row r="22" spans="1:8" x14ac:dyDescent="0.25">
      <c r="A22" s="381">
        <v>15</v>
      </c>
      <c r="B22" s="329" t="s">
        <v>469</v>
      </c>
      <c r="C22" s="433">
        <v>900</v>
      </c>
      <c r="D22" s="433">
        <v>90005</v>
      </c>
      <c r="E22" s="433">
        <v>6230</v>
      </c>
      <c r="F22" s="328">
        <v>90000</v>
      </c>
      <c r="G22" s="328"/>
      <c r="H22" s="328">
        <f t="shared" si="0"/>
        <v>90000</v>
      </c>
    </row>
    <row r="23" spans="1:8" ht="36" customHeight="1" x14ac:dyDescent="0.25">
      <c r="A23" s="381">
        <v>16</v>
      </c>
      <c r="B23" s="329" t="s">
        <v>470</v>
      </c>
      <c r="C23" s="433">
        <v>900</v>
      </c>
      <c r="D23" s="433">
        <v>90015</v>
      </c>
      <c r="E23" s="433">
        <v>6050</v>
      </c>
      <c r="F23" s="328">
        <v>300000</v>
      </c>
      <c r="G23" s="328"/>
      <c r="H23" s="328">
        <f t="shared" si="0"/>
        <v>300000</v>
      </c>
    </row>
    <row r="24" spans="1:8" ht="30" x14ac:dyDescent="0.25">
      <c r="A24" s="381">
        <v>17</v>
      </c>
      <c r="B24" s="329" t="s">
        <v>471</v>
      </c>
      <c r="C24" s="433">
        <v>900</v>
      </c>
      <c r="D24" s="433">
        <v>90026</v>
      </c>
      <c r="E24" s="433">
        <v>6050</v>
      </c>
      <c r="F24" s="328">
        <v>5000</v>
      </c>
      <c r="G24" s="328"/>
      <c r="H24" s="328">
        <f t="shared" si="0"/>
        <v>5000</v>
      </c>
    </row>
    <row r="25" spans="1:8" ht="30" x14ac:dyDescent="0.25">
      <c r="A25" s="381">
        <v>18</v>
      </c>
      <c r="B25" s="329" t="s">
        <v>472</v>
      </c>
      <c r="C25" s="433">
        <v>926</v>
      </c>
      <c r="D25" s="433">
        <v>92601</v>
      </c>
      <c r="E25" s="433">
        <v>6050</v>
      </c>
      <c r="F25" s="328">
        <v>130000</v>
      </c>
      <c r="G25" s="328"/>
      <c r="H25" s="328">
        <f t="shared" si="0"/>
        <v>130000</v>
      </c>
    </row>
    <row r="26" spans="1:8" ht="36" customHeight="1" x14ac:dyDescent="0.25">
      <c r="A26" s="381">
        <v>19</v>
      </c>
      <c r="B26" s="329" t="s">
        <v>473</v>
      </c>
      <c r="C26" s="433">
        <v>926</v>
      </c>
      <c r="D26" s="433">
        <v>92601</v>
      </c>
      <c r="E26" s="433">
        <v>6050</v>
      </c>
      <c r="F26" s="328">
        <v>10000</v>
      </c>
      <c r="G26" s="328"/>
      <c r="H26" s="328">
        <f t="shared" si="0"/>
        <v>10000</v>
      </c>
    </row>
    <row r="27" spans="1:8" ht="27" customHeight="1" x14ac:dyDescent="0.25">
      <c r="A27" s="381">
        <v>20</v>
      </c>
      <c r="B27" s="329" t="s">
        <v>474</v>
      </c>
      <c r="C27" s="433">
        <v>926</v>
      </c>
      <c r="D27" s="433">
        <v>92601</v>
      </c>
      <c r="E27" s="433">
        <v>6050</v>
      </c>
      <c r="F27" s="328">
        <v>7107.77</v>
      </c>
      <c r="G27" s="328"/>
      <c r="H27" s="328">
        <f t="shared" si="0"/>
        <v>7107.77</v>
      </c>
    </row>
    <row r="28" spans="1:8" x14ac:dyDescent="0.25">
      <c r="A28" s="485" t="s">
        <v>19</v>
      </c>
      <c r="B28" s="486"/>
      <c r="C28" s="487"/>
      <c r="D28" s="487"/>
      <c r="E28" s="488"/>
      <c r="F28" s="344">
        <f>SUM(F8:F27)</f>
        <v>4078571.12</v>
      </c>
      <c r="G28" s="344">
        <f t="shared" ref="G28:H28" si="1">SUM(G8:G27)</f>
        <v>0</v>
      </c>
      <c r="H28" s="344">
        <f t="shared" si="1"/>
        <v>4078571.12</v>
      </c>
    </row>
  </sheetData>
  <mergeCells count="1">
    <mergeCell ref="A28:E2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Zał. nr 2</vt:lpstr>
      <vt:lpstr>Zał. nr 5</vt:lpstr>
      <vt:lpstr>Zał. nr 1</vt:lpstr>
      <vt:lpstr>Zał.nr 4</vt:lpstr>
      <vt:lpstr>Zał. nr 3</vt:lpstr>
      <vt:lpstr>'Zał. nr 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2020-02-17T22:29:19Z</cp:lastPrinted>
  <dcterms:created xsi:type="dcterms:W3CDTF">2018-11-03T12:53:48Z</dcterms:created>
  <dcterms:modified xsi:type="dcterms:W3CDTF">2020-02-17T22:39:14Z</dcterms:modified>
</cp:coreProperties>
</file>