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 activeTab="3"/>
  </bookViews>
  <sheets>
    <sheet name="Zał. nr 1" sheetId="14" r:id="rId1"/>
    <sheet name="Zał. nr 2" sheetId="2" r:id="rId2"/>
    <sheet name="Zał. nr 4 " sheetId="10" r:id="rId3"/>
    <sheet name="Zał. nr 3" sheetId="16" r:id="rId4"/>
  </sheets>
  <definedNames>
    <definedName name="_xlnm._FilterDatabase" localSheetId="2" hidden="1">'Zał. nr 4 '!$A$7:$H$13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 localSheetId="2">#REF!</definedName>
    <definedName name="Excel_BuiltIn_Print_Titles_3_1_1">#REF!</definedName>
    <definedName name="Excel_BuiltIn_Print_Titles_5" localSheetId="2">#REF!</definedName>
    <definedName name="Excel_BuiltIn_Print_Titles_5">#REF!</definedName>
    <definedName name="Excel_BuiltIn_Print_Titles_5_1">#REF!</definedName>
    <definedName name="Excel_BuiltIn_Print_Titles_6" localSheetId="2">#REF!</definedName>
    <definedName name="Excel_BuiltIn_Print_Titles_6">#REF!</definedName>
    <definedName name="Excel_BuiltIn_Print_Titles_6_1">#REF!</definedName>
    <definedName name="Excel_BuiltIn_Print_Titles_8" localSheetId="2">#REF!</definedName>
    <definedName name="Excel_BuiltIn_Print_Titles_8">#REF!</definedName>
    <definedName name="Excel_BuiltIn_Print_Titles_8_1">#REF!</definedName>
    <definedName name="_xlnm.Print_Titles" localSheetId="0">'Zał. nr 1'!$3:$3</definedName>
    <definedName name="_xlnm.Print_Titles" localSheetId="1">'Zał. nr 2'!$6:$6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F49" i="16" l="1"/>
  <c r="G49" i="16"/>
  <c r="F58" i="16"/>
  <c r="G58" i="16"/>
  <c r="F59" i="16"/>
  <c r="G59" i="16"/>
  <c r="G60" i="16"/>
  <c r="G74" i="16"/>
  <c r="F74" i="16"/>
  <c r="G75" i="16"/>
  <c r="F75" i="16"/>
  <c r="G76" i="16"/>
  <c r="F77" i="16"/>
  <c r="F80" i="16"/>
  <c r="F81" i="16"/>
  <c r="F83" i="16"/>
  <c r="F84" i="16"/>
  <c r="F86" i="16"/>
  <c r="F87" i="16"/>
  <c r="F99" i="16" s="1"/>
  <c r="E8" i="16"/>
  <c r="E38" i="16"/>
  <c r="E43" i="16"/>
  <c r="E20" i="16"/>
  <c r="E9" i="16"/>
  <c r="E86" i="16"/>
  <c r="E99" i="16"/>
  <c r="E87" i="16"/>
  <c r="E83" i="16"/>
  <c r="E84" i="16"/>
  <c r="E80" i="16"/>
  <c r="E81" i="16"/>
  <c r="E94" i="16"/>
  <c r="E97" i="16"/>
  <c r="E95" i="16"/>
  <c r="E91" i="16"/>
  <c r="E92" i="16"/>
  <c r="E88" i="16"/>
  <c r="E89" i="16"/>
  <c r="E69" i="16"/>
  <c r="E74" i="16"/>
  <c r="E75" i="16"/>
  <c r="E72" i="16"/>
  <c r="E70" i="16"/>
  <c r="E59" i="16"/>
  <c r="E58" i="16" s="1"/>
  <c r="E49" i="16" s="1"/>
  <c r="E42" i="16" s="1"/>
  <c r="E77" i="16" s="1"/>
  <c r="E100" i="16" s="1"/>
  <c r="E61" i="16"/>
  <c r="E64" i="16"/>
  <c r="E62" i="16"/>
  <c r="E56" i="16"/>
  <c r="E54" i="16"/>
  <c r="E53" i="16" s="1"/>
  <c r="E51" i="16"/>
  <c r="E50" i="16" s="1"/>
  <c r="E45" i="16"/>
  <c r="E44" i="16" s="1"/>
  <c r="E40" i="16"/>
  <c r="E39" i="16" s="1"/>
  <c r="E36" i="16"/>
  <c r="E34" i="16"/>
  <c r="E33" i="16" s="1"/>
  <c r="E30" i="16"/>
  <c r="E31" i="16"/>
  <c r="E28" i="16"/>
  <c r="E26" i="16"/>
  <c r="E21" i="16"/>
  <c r="E22" i="16"/>
  <c r="E14" i="16"/>
  <c r="E13" i="16" s="1"/>
  <c r="E16" i="16"/>
  <c r="E18" i="16"/>
  <c r="E11" i="16"/>
  <c r="E10" i="16" s="1"/>
  <c r="F100" i="16" l="1"/>
  <c r="E25" i="16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66" i="10"/>
  <c r="G183" i="10"/>
  <c r="F183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184" i="10"/>
  <c r="G232" i="10"/>
  <c r="F232" i="10"/>
  <c r="G224" i="10"/>
  <c r="F224" i="10"/>
  <c r="G205" i="10"/>
  <c r="G207" i="10"/>
  <c r="F207" i="10"/>
  <c r="F205" i="10"/>
  <c r="G162" i="10"/>
  <c r="G165" i="10"/>
  <c r="F165" i="10"/>
  <c r="F162" i="10"/>
  <c r="F158" i="10"/>
  <c r="G159" i="10"/>
  <c r="G158" i="10" s="1"/>
  <c r="F159" i="10"/>
  <c r="G154" i="10"/>
  <c r="F154" i="10"/>
  <c r="G142" i="10"/>
  <c r="F142" i="10"/>
  <c r="G139" i="10"/>
  <c r="F139" i="10"/>
  <c r="G123" i="10"/>
  <c r="F123" i="10"/>
  <c r="G118" i="10"/>
  <c r="F118" i="10"/>
  <c r="G105" i="10"/>
  <c r="G104" i="10" s="1"/>
  <c r="F105" i="10"/>
  <c r="F104" i="10" s="1"/>
  <c r="G102" i="10"/>
  <c r="G101" i="10" s="1"/>
  <c r="F102" i="10"/>
  <c r="F101" i="10" s="1"/>
  <c r="G98" i="10"/>
  <c r="F98" i="10"/>
  <c r="G95" i="10"/>
  <c r="F95" i="10"/>
  <c r="F94" i="10" s="1"/>
  <c r="G91" i="10"/>
  <c r="F91" i="10"/>
  <c r="G84" i="10"/>
  <c r="F84" i="10"/>
  <c r="G74" i="10"/>
  <c r="F74" i="10"/>
  <c r="F71" i="10" s="1"/>
  <c r="G62" i="10"/>
  <c r="G61" i="10" s="1"/>
  <c r="G60" i="10" s="1"/>
  <c r="F62" i="10"/>
  <c r="F61" i="10" s="1"/>
  <c r="F60" i="10" s="1"/>
  <c r="G56" i="10"/>
  <c r="G51" i="10"/>
  <c r="G50" i="10" s="1"/>
  <c r="F56" i="10"/>
  <c r="F51" i="10"/>
  <c r="F50" i="10" s="1"/>
  <c r="G47" i="10"/>
  <c r="G46" i="10" s="1"/>
  <c r="G45" i="10" s="1"/>
  <c r="F47" i="10"/>
  <c r="F46" i="10" s="1"/>
  <c r="F45" i="10" s="1"/>
  <c r="G39" i="10"/>
  <c r="G38" i="10" s="1"/>
  <c r="G37" i="10" s="1"/>
  <c r="F39" i="10"/>
  <c r="F38" i="10" s="1"/>
  <c r="F37" i="10" s="1"/>
  <c r="G25" i="10"/>
  <c r="F25" i="10"/>
  <c r="G17" i="10"/>
  <c r="F17" i="10"/>
  <c r="F16" i="10" s="1"/>
  <c r="F15" i="10" s="1"/>
  <c r="H12" i="10"/>
  <c r="G10" i="10"/>
  <c r="G9" i="10" s="1"/>
  <c r="G8" i="10" s="1"/>
  <c r="F10" i="10"/>
  <c r="F9" i="10" s="1"/>
  <c r="F8" i="10" s="1"/>
  <c r="G71" i="10" l="1"/>
  <c r="G70" i="10" s="1"/>
  <c r="G16" i="10"/>
  <c r="G15" i="10" s="1"/>
  <c r="F49" i="10"/>
  <c r="F113" i="10"/>
  <c r="G204" i="10"/>
  <c r="G203" i="10" s="1"/>
  <c r="G94" i="10"/>
  <c r="F204" i="10"/>
  <c r="F203" i="10" s="1"/>
  <c r="H183" i="10"/>
  <c r="F161" i="10"/>
  <c r="F107" i="10" s="1"/>
  <c r="F244" i="10" s="1"/>
  <c r="F70" i="10"/>
  <c r="G49" i="10"/>
  <c r="G244" i="10" s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43" i="2" s="1"/>
  <c r="H34" i="2"/>
  <c r="H35" i="2"/>
  <c r="H36" i="2"/>
  <c r="H37" i="2"/>
  <c r="H38" i="2"/>
  <c r="H39" i="2"/>
  <c r="H40" i="2"/>
  <c r="H41" i="2"/>
  <c r="H42" i="2"/>
  <c r="H9" i="2"/>
  <c r="G43" i="2" l="1"/>
  <c r="F43" i="2"/>
  <c r="G526" i="14"/>
  <c r="G527" i="14"/>
  <c r="G525" i="14"/>
  <c r="F524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72" i="14"/>
  <c r="G280" i="14" l="1"/>
  <c r="G287" i="14"/>
  <c r="G288" i="14"/>
  <c r="G289" i="14"/>
  <c r="G290" i="14"/>
  <c r="G291" i="14"/>
  <c r="G292" i="14"/>
  <c r="G293" i="14"/>
  <c r="G294" i="14"/>
  <c r="G286" i="14"/>
  <c r="F164" i="14"/>
  <c r="F161" i="14"/>
  <c r="E164" i="14"/>
  <c r="E528" i="14"/>
  <c r="E547" i="14"/>
  <c r="F538" i="14"/>
  <c r="E538" i="14"/>
  <c r="F502" i="14"/>
  <c r="F547" i="14" s="1"/>
  <c r="E502" i="14"/>
  <c r="F529" i="14"/>
  <c r="E529" i="14"/>
  <c r="F522" i="14"/>
  <c r="E524" i="14"/>
  <c r="E522" i="14"/>
  <c r="F518" i="14"/>
  <c r="E518" i="14"/>
  <c r="F515" i="14"/>
  <c r="E515" i="14"/>
  <c r="F508" i="14"/>
  <c r="E508" i="14"/>
  <c r="F503" i="14"/>
  <c r="E503" i="14"/>
  <c r="F446" i="14"/>
  <c r="E446" i="14"/>
  <c r="F493" i="14"/>
  <c r="E493" i="14"/>
  <c r="F488" i="14"/>
  <c r="E488" i="14"/>
  <c r="F481" i="14"/>
  <c r="E481" i="14"/>
  <c r="F474" i="14"/>
  <c r="E474" i="14"/>
  <c r="F471" i="14"/>
  <c r="E471" i="14"/>
  <c r="F466" i="14"/>
  <c r="E466" i="14"/>
  <c r="F464" i="14"/>
  <c r="E464" i="14"/>
  <c r="F453" i="14"/>
  <c r="E453" i="14"/>
  <c r="F400" i="14"/>
  <c r="E400" i="14"/>
  <c r="F447" i="14"/>
  <c r="E447" i="14"/>
  <c r="F444" i="14"/>
  <c r="E444" i="14"/>
  <c r="E442" i="14"/>
  <c r="E440" i="14"/>
  <c r="F431" i="14"/>
  <c r="E431" i="14"/>
  <c r="F415" i="14"/>
  <c r="E415" i="14"/>
  <c r="F401" i="14"/>
  <c r="E401" i="14"/>
  <c r="F383" i="14"/>
  <c r="E383" i="14"/>
  <c r="F398" i="14"/>
  <c r="E398" i="14"/>
  <c r="F396" i="14"/>
  <c r="E396" i="14"/>
  <c r="F384" i="14"/>
  <c r="E384" i="14"/>
  <c r="E321" i="14"/>
  <c r="F377" i="14"/>
  <c r="E377" i="14"/>
  <c r="F375" i="14"/>
  <c r="E375" i="14"/>
  <c r="F373" i="14"/>
  <c r="E373" i="14"/>
  <c r="F371" i="14"/>
  <c r="E371" i="14"/>
  <c r="F352" i="14"/>
  <c r="E352" i="14"/>
  <c r="F349" i="14"/>
  <c r="E349" i="14"/>
  <c r="F347" i="14"/>
  <c r="E347" i="14"/>
  <c r="F345" i="14"/>
  <c r="E345" i="14"/>
  <c r="F342" i="14"/>
  <c r="E342" i="14"/>
  <c r="F339" i="14"/>
  <c r="E339" i="14"/>
  <c r="F322" i="14"/>
  <c r="F324" i="14"/>
  <c r="E324" i="14"/>
  <c r="E297" i="14"/>
  <c r="E322" i="14"/>
  <c r="F317" i="14"/>
  <c r="E317" i="14"/>
  <c r="F304" i="14"/>
  <c r="E304" i="14"/>
  <c r="F300" i="14"/>
  <c r="E300" i="14"/>
  <c r="F298" i="14"/>
  <c r="E298" i="14"/>
  <c r="F280" i="14"/>
  <c r="E280" i="14"/>
  <c r="F270" i="14"/>
  <c r="E270" i="14"/>
  <c r="F260" i="14"/>
  <c r="E260" i="14"/>
  <c r="F243" i="14"/>
  <c r="F245" i="14"/>
  <c r="F248" i="14"/>
  <c r="E248" i="14"/>
  <c r="E245" i="14"/>
  <c r="E243" i="14"/>
  <c r="F201" i="14"/>
  <c r="E201" i="14"/>
  <c r="F187" i="14"/>
  <c r="E187" i="14"/>
  <c r="F165" i="14"/>
  <c r="E165" i="14"/>
  <c r="E161" i="14"/>
  <c r="E162" i="14"/>
  <c r="F157" i="14"/>
  <c r="E157" i="14"/>
  <c r="F158" i="14"/>
  <c r="E158" i="14"/>
  <c r="F126" i="14"/>
  <c r="E126" i="14"/>
  <c r="F150" i="14"/>
  <c r="F152" i="14"/>
  <c r="E152" i="14"/>
  <c r="E150" i="14"/>
  <c r="F144" i="14"/>
  <c r="E144" i="14"/>
  <c r="F129" i="14"/>
  <c r="E129" i="14"/>
  <c r="F127" i="14"/>
  <c r="E127" i="14"/>
  <c r="F121" i="14"/>
  <c r="E121" i="14"/>
  <c r="F122" i="14"/>
  <c r="E122" i="14"/>
  <c r="E58" i="14"/>
  <c r="F117" i="14"/>
  <c r="E117" i="14"/>
  <c r="F99" i="14"/>
  <c r="E99" i="14"/>
  <c r="F95" i="14"/>
  <c r="E95" i="14"/>
  <c r="F71" i="14"/>
  <c r="E71" i="14"/>
  <c r="F64" i="14"/>
  <c r="E64" i="14"/>
  <c r="F59" i="14"/>
  <c r="E59" i="14"/>
  <c r="F50" i="14"/>
  <c r="F54" i="14"/>
  <c r="E50" i="14"/>
  <c r="E54" i="14"/>
  <c r="F51" i="14"/>
  <c r="E51" i="14"/>
  <c r="F35" i="14"/>
  <c r="E35" i="14"/>
  <c r="F38" i="14"/>
  <c r="E38" i="14"/>
  <c r="F36" i="14"/>
  <c r="E36" i="14"/>
  <c r="F30" i="14"/>
  <c r="E30" i="14"/>
  <c r="F31" i="14"/>
  <c r="E31" i="14"/>
  <c r="F18" i="14"/>
  <c r="E18" i="14"/>
  <c r="F23" i="14"/>
  <c r="E23" i="14"/>
  <c r="F19" i="14"/>
  <c r="E19" i="14"/>
  <c r="F11" i="14"/>
  <c r="E11" i="14"/>
  <c r="F4" i="14"/>
  <c r="F5" i="14"/>
  <c r="F7" i="14"/>
  <c r="F9" i="14"/>
  <c r="F12" i="14"/>
  <c r="E12" i="14"/>
  <c r="E4" i="14"/>
  <c r="E9" i="14"/>
  <c r="E7" i="14"/>
  <c r="E5" i="14"/>
  <c r="G528" i="14" l="1"/>
  <c r="G400" i="14"/>
  <c r="G321" i="14"/>
  <c r="G297" i="14"/>
  <c r="G164" i="14"/>
  <c r="G121" i="14"/>
  <c r="G35" i="14"/>
  <c r="G538" i="14"/>
  <c r="G529" i="14"/>
  <c r="G524" i="14"/>
  <c r="G518" i="14"/>
  <c r="G515" i="14"/>
  <c r="G508" i="14"/>
  <c r="G503" i="14"/>
  <c r="G493" i="14"/>
  <c r="G488" i="14"/>
  <c r="G481" i="14"/>
  <c r="G474" i="14"/>
  <c r="G471" i="14"/>
  <c r="G466" i="14"/>
  <c r="G464" i="14"/>
  <c r="G453" i="14"/>
  <c r="G446" i="14" s="1"/>
  <c r="G447" i="14"/>
  <c r="G444" i="14"/>
  <c r="G442" i="14"/>
  <c r="G440" i="14"/>
  <c r="G431" i="14"/>
  <c r="G415" i="14"/>
  <c r="G401" i="14"/>
  <c r="G383" i="14"/>
  <c r="G398" i="14"/>
  <c r="G396" i="14"/>
  <c r="G384" i="14"/>
  <c r="G377" i="14"/>
  <c r="G371" i="14"/>
  <c r="G352" i="14"/>
  <c r="G349" i="14"/>
  <c r="G347" i="14"/>
  <c r="G345" i="14"/>
  <c r="G342" i="14"/>
  <c r="G339" i="14"/>
  <c r="G324" i="14"/>
  <c r="G322" i="14"/>
  <c r="G304" i="14"/>
  <c r="G300" i="14"/>
  <c r="G298" i="14"/>
  <c r="G270" i="14"/>
  <c r="G260" i="14"/>
  <c r="G248" i="14"/>
  <c r="G245" i="14"/>
  <c r="G243" i="14"/>
  <c r="G201" i="14"/>
  <c r="G187" i="14"/>
  <c r="G162" i="14"/>
  <c r="G161" i="14" s="1"/>
  <c r="G158" i="14"/>
  <c r="G157" i="14" s="1"/>
  <c r="G152" i="14"/>
  <c r="G144" i="14"/>
  <c r="G129" i="14"/>
  <c r="G127" i="14"/>
  <c r="G126" i="14" s="1"/>
  <c r="G95" i="14"/>
  <c r="G23" i="14"/>
  <c r="G502" i="14" l="1"/>
  <c r="H109" i="10" l="1"/>
  <c r="H162" i="10"/>
  <c r="H84" i="10"/>
  <c r="H74" i="10"/>
  <c r="H62" i="10"/>
  <c r="H61" i="10" s="1"/>
  <c r="H232" i="10"/>
  <c r="H224" i="10"/>
  <c r="H207" i="10"/>
  <c r="H123" i="10"/>
  <c r="H118" i="10"/>
  <c r="H104" i="10"/>
  <c r="H105" i="10"/>
  <c r="H101" i="10"/>
  <c r="H102" i="10"/>
  <c r="H95" i="10"/>
  <c r="H47" i="10"/>
  <c r="H46" i="10" s="1"/>
  <c r="H45" i="10" s="1"/>
  <c r="H39" i="10"/>
  <c r="H43" i="10"/>
  <c r="H38" i="10" l="1"/>
  <c r="H37" i="10" s="1"/>
  <c r="G165" i="14" l="1"/>
  <c r="G122" i="14" l="1"/>
  <c r="G117" i="14"/>
  <c r="G99" i="14"/>
  <c r="G71" i="14"/>
  <c r="G58" i="14" s="1"/>
  <c r="G64" i="14"/>
  <c r="G59" i="14"/>
  <c r="G54" i="14"/>
  <c r="G51" i="14"/>
  <c r="G38" i="14"/>
  <c r="G31" i="14"/>
  <c r="G30" i="14" s="1"/>
  <c r="G36" i="14"/>
  <c r="G19" i="14"/>
  <c r="G18" i="14" s="1"/>
  <c r="G12" i="14"/>
  <c r="G11" i="14" s="1"/>
  <c r="G4" i="14"/>
  <c r="G9" i="14"/>
  <c r="G7" i="14"/>
  <c r="G5" i="14"/>
  <c r="G50" i="14" l="1"/>
  <c r="H241" i="10" l="1"/>
  <c r="H236" i="10"/>
  <c r="H205" i="10"/>
  <c r="H165" i="10"/>
  <c r="H159" i="10"/>
  <c r="H158" i="10" s="1"/>
  <c r="H156" i="10"/>
  <c r="H154" i="10"/>
  <c r="H142" i="10"/>
  <c r="H139" i="10"/>
  <c r="H116" i="10"/>
  <c r="H114" i="10"/>
  <c r="H111" i="10"/>
  <c r="H108" i="10" s="1"/>
  <c r="H98" i="10"/>
  <c r="H94" i="10" s="1"/>
  <c r="H91" i="10"/>
  <c r="H72" i="10"/>
  <c r="H65" i="10"/>
  <c r="H64" i="10" s="1"/>
  <c r="H58" i="10"/>
  <c r="H56" i="10"/>
  <c r="H51" i="10"/>
  <c r="H35" i="10"/>
  <c r="H25" i="10"/>
  <c r="H17" i="10"/>
  <c r="H10" i="10"/>
  <c r="H9" i="10" s="1"/>
  <c r="H8" i="10" s="1"/>
  <c r="H50" i="10" l="1"/>
  <c r="H49" i="10" s="1"/>
  <c r="H71" i="10"/>
  <c r="H70" i="10" s="1"/>
  <c r="H60" i="10"/>
  <c r="H161" i="10"/>
  <c r="H204" i="10"/>
  <c r="H16" i="10"/>
  <c r="H15" i="10" s="1"/>
  <c r="H113" i="10"/>
  <c r="H235" i="10"/>
  <c r="H107" i="10" l="1"/>
  <c r="H203" i="10"/>
  <c r="H244" i="10" l="1"/>
</calcChain>
</file>

<file path=xl/sharedStrings.xml><?xml version="1.0" encoding="utf-8"?>
<sst xmlns="http://schemas.openxmlformats.org/spreadsheetml/2006/main" count="2755" uniqueCount="546">
  <si>
    <t>Lp.</t>
  </si>
  <si>
    <t>Rady Miejskiej w Rogoźnie</t>
  </si>
  <si>
    <t>Nazwa zadania majątkowego</t>
  </si>
  <si>
    <t xml:space="preserve">Dział </t>
  </si>
  <si>
    <t>Rozdział</t>
  </si>
  <si>
    <t>Paragraf</t>
  </si>
  <si>
    <t>1</t>
  </si>
  <si>
    <t>600</t>
  </si>
  <si>
    <t>60016</t>
  </si>
  <si>
    <t>6050</t>
  </si>
  <si>
    <t>2</t>
  </si>
  <si>
    <t>3</t>
  </si>
  <si>
    <t>6060</t>
  </si>
  <si>
    <t>4</t>
  </si>
  <si>
    <t>700</t>
  </si>
  <si>
    <t>70005</t>
  </si>
  <si>
    <t>750</t>
  </si>
  <si>
    <t>75023</t>
  </si>
  <si>
    <t>754</t>
  </si>
  <si>
    <t>75412</t>
  </si>
  <si>
    <t>801</t>
  </si>
  <si>
    <t>900</t>
  </si>
  <si>
    <t>90001</t>
  </si>
  <si>
    <t>6230</t>
  </si>
  <si>
    <t>90005</t>
  </si>
  <si>
    <t>926</t>
  </si>
  <si>
    <t>92601</t>
  </si>
  <si>
    <t>RAZEM:</t>
  </si>
  <si>
    <t>Dział</t>
  </si>
  <si>
    <t>Administracja publiczna</t>
  </si>
  <si>
    <t>Urzędy wojewódzkie</t>
  </si>
  <si>
    <t>Wynagrodzenia osobowe pracowników</t>
  </si>
  <si>
    <t>Składki na ubezpieczenia społeczne</t>
  </si>
  <si>
    <t>Składki na Fundusz Pracy</t>
  </si>
  <si>
    <t>Zakup materiałów i wyposażenia</t>
  </si>
  <si>
    <t>Zakup usług pozostałych</t>
  </si>
  <si>
    <t>Podróże służbowe krajowe</t>
  </si>
  <si>
    <t>Pomoc społeczna</t>
  </si>
  <si>
    <t>Dodatki mieszkaniowe</t>
  </si>
  <si>
    <t>Świadczenia społeczne</t>
  </si>
  <si>
    <t>Składki na ubezpieczenie zdrowotne</t>
  </si>
  <si>
    <t>Usługi opiekuńcze i specjalistyczne usługi opiekuńcze</t>
  </si>
  <si>
    <t>Rodzina</t>
  </si>
  <si>
    <t>Wynagrodzenia bezosobowe</t>
  </si>
  <si>
    <t>Zakup energii</t>
  </si>
  <si>
    <t>Odpisy na zakładowy fundusz świadczeń socjalnych</t>
  </si>
  <si>
    <t>Szkolenia pracowników niebędących członkami korpusu służby cywilnej</t>
  </si>
  <si>
    <t>Świadczenia rodzinne, świadczenie z funduszu alimentacyjnego oraz składki na ubezpieczenia emerytalne i rentowe z ubezpieczenia społecznego</t>
  </si>
  <si>
    <t>Zakup usług remontowych</t>
  </si>
  <si>
    <t>Oświata i wychowanie</t>
  </si>
  <si>
    <t>Przedszkola</t>
  </si>
  <si>
    <t>Zasiłki okresowe, celowe i pomoc w naturze oraz składki na ubezpieczenia emerytalne i rentowe</t>
  </si>
  <si>
    <t>Zasiłki stałe</t>
  </si>
  <si>
    <t>Ośrodki pomocy społecznej</t>
  </si>
  <si>
    <t>Treść</t>
  </si>
  <si>
    <t>Plan</t>
  </si>
  <si>
    <t>Kultura i ochrona dziedzictwa narodowego</t>
  </si>
  <si>
    <t>Domy i ośrodki kultury, świetlice i kluby</t>
  </si>
  <si>
    <t>Dotacja podmiotowa z budżetu dla samorządowej instytucji kultury</t>
  </si>
  <si>
    <t>Biblioteki</t>
  </si>
  <si>
    <t>Muzea</t>
  </si>
  <si>
    <t>Lokalny transport zbiorowy</t>
  </si>
  <si>
    <t>Ochrona zdrowia</t>
  </si>
  <si>
    <t>Przeciwdziałanie alkoholizmowi</t>
  </si>
  <si>
    <t>Gospodarka komunalna i ochrona środowiska</t>
  </si>
  <si>
    <t>Schroniska dla zwierząt</t>
  </si>
  <si>
    <t>Gospodarka mieszkaniowa</t>
  </si>
  <si>
    <t>Dotacja przedmiotowa z budżetu dla samorządowego zakładu budżetowego</t>
  </si>
  <si>
    <t>Centra integracji społecznej</t>
  </si>
  <si>
    <t>Dotacja podmiotowa z budżetu dla niepublicznej jednostki systemu oświaty</t>
  </si>
  <si>
    <t>010</t>
  </si>
  <si>
    <t>Rolnictwo i łowiectwo</t>
  </si>
  <si>
    <t>01008</t>
  </si>
  <si>
    <t>Melioracje wodne</t>
  </si>
  <si>
    <t>Dotacja celowa z budżetu na finansowanie lub dofinansowanie zadań zleconych do realizacji stowarzyszeniom</t>
  </si>
  <si>
    <t>Bezpieczeństwo publiczne i ochrona przeciwpożarowa</t>
  </si>
  <si>
    <t>Ochotnicze straże pożarne</t>
  </si>
  <si>
    <t>Zadania ratownictwa górskiego i wodnego</t>
  </si>
  <si>
    <t>Pozostała działalność</t>
  </si>
  <si>
    <t>Pozostałe zadania w zakresie kultury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</si>
  <si>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</si>
  <si>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</si>
  <si>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Ochrona powietrza atmosferycznego i klimatu</t>
  </si>
  <si>
    <t>Utrzymanie zieleni w miastach i gminach</t>
  </si>
  <si>
    <t>Różne opłaty i składki</t>
  </si>
  <si>
    <t>Zwalczanie narkomanii</t>
  </si>
  <si>
    <t>90015</t>
  </si>
  <si>
    <t>80101</t>
  </si>
  <si>
    <t>Ośrodki wsparcia</t>
  </si>
  <si>
    <t>Szkoły podstawowe</t>
  </si>
  <si>
    <t>Wydatki inwestycyjne jednostek budżetowych</t>
  </si>
  <si>
    <t>Kultura fizyczna</t>
  </si>
  <si>
    <t>Obiekty sportowe</t>
  </si>
  <si>
    <t>Pozostałe działania związane z gospodarką odpadami</t>
  </si>
  <si>
    <t>Sołectwo</t>
  </si>
  <si>
    <t>01095</t>
  </si>
  <si>
    <t>4300</t>
  </si>
  <si>
    <t>Boguniewo</t>
  </si>
  <si>
    <t>Budowa zadaszenia - wiaty przed świetlica wiejską</t>
  </si>
  <si>
    <t>Garbatka</t>
  </si>
  <si>
    <t>Wielkopolska odnowa wsi - wkład własny</t>
  </si>
  <si>
    <t>Gościejewo</t>
  </si>
  <si>
    <t>Poprawa estetyki terenu przy amfiteatrze wraz  z zagospodarowaniem miejsca rekreacji i sportu - monitoring</t>
  </si>
  <si>
    <t xml:space="preserve">Transport i łączność </t>
  </si>
  <si>
    <t>Drogi publiczne gminne</t>
  </si>
  <si>
    <t>4210</t>
  </si>
  <si>
    <t>Budziszewko</t>
  </si>
  <si>
    <t>Zakup kamienia do utwardzenia dróg</t>
  </si>
  <si>
    <t>Remont dróg gminnych  - zakup paliwa do maszyn</t>
  </si>
  <si>
    <t>Karolewo</t>
  </si>
  <si>
    <t>Kaziopole</t>
  </si>
  <si>
    <t>Nienawiszcz</t>
  </si>
  <si>
    <t>Pruśce</t>
  </si>
  <si>
    <t>Zakup kryszywa w celu utwardzenia drogi</t>
  </si>
  <si>
    <t>Studzieniec</t>
  </si>
  <si>
    <t>Jaracz</t>
  </si>
  <si>
    <t>Pielęgnacja poboczy gminnych</t>
  </si>
  <si>
    <t>Owczegłowy</t>
  </si>
  <si>
    <t xml:space="preserve">Równanie dróg </t>
  </si>
  <si>
    <t>Parkowo</t>
  </si>
  <si>
    <t>Równanie dróg gruntowych</t>
  </si>
  <si>
    <t>Ruda</t>
  </si>
  <si>
    <t>Owieczki</t>
  </si>
  <si>
    <t>Budowa parkingu przy drodze gminnej</t>
  </si>
  <si>
    <t>630</t>
  </si>
  <si>
    <t>Turystyka</t>
  </si>
  <si>
    <t>63095</t>
  </si>
  <si>
    <t>Laskowo</t>
  </si>
  <si>
    <t>Zakup elementów siłowni</t>
  </si>
  <si>
    <t>Słomowo</t>
  </si>
  <si>
    <t>Doposażenie placu zabaw</t>
  </si>
  <si>
    <t>Zakup elementów siłowni - montaż</t>
  </si>
  <si>
    <t xml:space="preserve">Bezpieczeństwo publiczne i ochrona przeciwpożarowa </t>
  </si>
  <si>
    <t>Wsparcie działalności OSP</t>
  </si>
  <si>
    <t>Wyłożenie kostą brukową wjazdu na płytę na plac OSP</t>
  </si>
  <si>
    <t>80104</t>
  </si>
  <si>
    <t>80195</t>
  </si>
  <si>
    <t>Zakup kamer dla Szkoły Podstawowej w Budziszewku</t>
  </si>
  <si>
    <t>Zakup wyposażenia dla Przedszkola w Parkowie</t>
  </si>
  <si>
    <t>Wsparcie działań szkoły w Parkowie</t>
  </si>
  <si>
    <t>Wsparcie działań Przedszkola w Parkowie</t>
  </si>
  <si>
    <t>90004</t>
  </si>
  <si>
    <t>4170</t>
  </si>
  <si>
    <t>Utrzymanie boiska i terenów zielonych - wynagrodzenie konserwatora zieleni</t>
  </si>
  <si>
    <t>Utrzymanie zieleni i ogródka jordanowskiego</t>
  </si>
  <si>
    <t>Utrzymanie zieleni w sołectwie</t>
  </si>
  <si>
    <t>Utrzymanie i pielęgnacja terenów zielonych</t>
  </si>
  <si>
    <t>Utrzymanie i pielęgnacja wiejskich terenów zielonych</t>
  </si>
  <si>
    <t>Utrzymanie boiska i terenów zielonych</t>
  </si>
  <si>
    <t>Tarnowo</t>
  </si>
  <si>
    <t>Utrzymanie terenów zieleni wiejskiej</t>
  </si>
  <si>
    <t>Utrzymanie boiska i terenów zielonych - wynagrodzenie dla konserwatora zieleni</t>
  </si>
  <si>
    <t>Oświetlenie ulic, placów i dróg</t>
  </si>
  <si>
    <t>Zakup lamp</t>
  </si>
  <si>
    <t>Jaśniej znaczy bezpieczniej - montaż dwóch lamp</t>
  </si>
  <si>
    <t>921</t>
  </si>
  <si>
    <t>92105</t>
  </si>
  <si>
    <t>Poprawa estetyki wsi- położenie kostki poz-bruk</t>
  </si>
  <si>
    <t>92109</t>
  </si>
  <si>
    <t>4110</t>
  </si>
  <si>
    <t xml:space="preserve">Owczegłowy </t>
  </si>
  <si>
    <t xml:space="preserve">Nasza świetlica nośnikiem kultury  - gospodzarz obiektu </t>
  </si>
  <si>
    <t>4120</t>
  </si>
  <si>
    <t xml:space="preserve">Utrzymanie świetlicy - gospodzarz obiektu </t>
  </si>
  <si>
    <t>Utrzymanie i wyposażenie świetlicy</t>
  </si>
  <si>
    <t xml:space="preserve">Zakup wyposażenia i bieżące utrzymanie  sali wiejskiej </t>
  </si>
  <si>
    <t>Utrzymanie porządku, czystości w świetlicy wiejskiej, wokół świetlicy na placu zabaw</t>
  </si>
  <si>
    <t xml:space="preserve">Utrzymanie bieżące świetlicy wiejskiej-
Przepływowy ogrzewacz wody, zakup 2 szafek </t>
  </si>
  <si>
    <t xml:space="preserve">Utrzymanie świetlicy i terenu wokół
</t>
  </si>
  <si>
    <t>Doposażenie świetlicy wiejskiej</t>
  </si>
  <si>
    <t>Nasza świetlica nośnikiem kultury  - zakup materiałów</t>
  </si>
  <si>
    <t>Poprawa wizerunku świetlicy i jej obejścia</t>
  </si>
  <si>
    <t>Utrzymanie Sali Centrum Integracji</t>
  </si>
  <si>
    <t>4260</t>
  </si>
  <si>
    <t>Zakup energii elektrycznej i wody</t>
  </si>
  <si>
    <t xml:space="preserve">Utrzymanie i wyposażenie świetlicy wiejskiej - zakup energii </t>
  </si>
  <si>
    <t>Zakup wraz z montażem okien i parapetów w świetlicy wiejskiej</t>
  </si>
  <si>
    <t>Nasza świetlica nośnikiem kultury  - zakup usług</t>
  </si>
  <si>
    <t>4360</t>
  </si>
  <si>
    <t>Zakup usług dostępu do sieci Internet</t>
  </si>
  <si>
    <t>4430</t>
  </si>
  <si>
    <t>92116</t>
  </si>
  <si>
    <t xml:space="preserve">Biblioteki </t>
  </si>
  <si>
    <t>Wsparcie działań Biblioteki Publicznej w Parkowie</t>
  </si>
  <si>
    <t>92195</t>
  </si>
  <si>
    <t>Organizacja festynów wiejskich</t>
  </si>
  <si>
    <t>Organizacja imprez kulturalno – sportowych</t>
  </si>
  <si>
    <t>Organizacja imprez kulturalnych</t>
  </si>
  <si>
    <t xml:space="preserve">Organizacja imprez kulturalno – sportowych 
</t>
  </si>
  <si>
    <t xml:space="preserve">Organizacja imprez kulturalnych </t>
  </si>
  <si>
    <t>Organizacja imprez kulturalnych i oświatowych</t>
  </si>
  <si>
    <t xml:space="preserve">Organizacja imprez kulturalno - sportowych </t>
  </si>
  <si>
    <t>Organizacja imprez kulturalno  - sportowych</t>
  </si>
  <si>
    <t>Organizacja imprez kulturalno-wyjazdowych dla dzieci i mieszkańców</t>
  </si>
  <si>
    <t>Organizowanie imprez kulturalno – sportowych</t>
  </si>
  <si>
    <t>Organizacja imprez o charakterze kulturalnym i sportowym</t>
  </si>
  <si>
    <t>Utrzymanie boisk wiejskich</t>
  </si>
  <si>
    <t>Utrzymanie boiska sportowego</t>
  </si>
  <si>
    <t>Utrzymanie boiska sportowego i terenu wokół</t>
  </si>
  <si>
    <t>Prace pielęgnacyjne na stadionie sportowym Gościejewo</t>
  </si>
  <si>
    <t>Utrzymanie boiska wiejskiego</t>
  </si>
  <si>
    <t>Ruch to zdrowie - utrzymanie i organizacja centrum sportowo-rekreacyjno-wypoczynkowego przy świetlicy wiejskiej</t>
  </si>
  <si>
    <t>Utrzymanie boiska i placu zabaw</t>
  </si>
  <si>
    <t>Organizacja imprez sportowych i dbanie o boiska i place zabaw</t>
  </si>
  <si>
    <t>Prace pielęgnacyjne na stadionie sportowym w Gościejewie</t>
  </si>
  <si>
    <t>Montaż skrzynki energetycznej na boisku wiejskim w Pruścach</t>
  </si>
  <si>
    <t>Wydatki majątkowe</t>
  </si>
  <si>
    <t>92695</t>
  </si>
  <si>
    <t>Razem:</t>
  </si>
  <si>
    <t>050</t>
  </si>
  <si>
    <t>Rybołówstwo i rybactwo</t>
  </si>
  <si>
    <t>05095</t>
  </si>
  <si>
    <t>Transport i łączność</t>
  </si>
  <si>
    <t>Gospodarka gruntami i nieruchomościami</t>
  </si>
  <si>
    <t>75011</t>
  </si>
  <si>
    <t>Urzędy gmin (miast i miast na prawach powiatu)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</si>
  <si>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</si>
  <si>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</si>
  <si>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</si>
  <si>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</si>
  <si>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758</t>
  </si>
  <si>
    <t>Różne rozliczenia</t>
  </si>
  <si>
    <t>80103</t>
  </si>
  <si>
    <t>Oddziały przedszkolne w szkołach podstawowych</t>
  </si>
  <si>
    <t>2310</t>
  </si>
  <si>
    <t>80148</t>
  </si>
  <si>
    <t>Stołówki szkolne i przedszkolne</t>
  </si>
  <si>
    <t>852</t>
  </si>
  <si>
    <t>85203</t>
  </si>
  <si>
    <t>85213</t>
  </si>
  <si>
    <t>Składki na ubezpieczenie zdrowotne opłacane za osoby pobierające niektóre świadczenia z pomocy społecznej oraz za osoby uczestniczące w zajęciach w centrum integracji społecznej</t>
  </si>
  <si>
    <t>85214</t>
  </si>
  <si>
    <t>85216</t>
  </si>
  <si>
    <t>85219</t>
  </si>
  <si>
    <t>85228</t>
  </si>
  <si>
    <t>2360</t>
  </si>
  <si>
    <t>855</t>
  </si>
  <si>
    <t>85501</t>
  </si>
  <si>
    <t>Świadczenie wychowawcze</t>
  </si>
  <si>
    <t>85502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</si>
  <si>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</si>
  <si>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</si>
  <si>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90002</t>
  </si>
  <si>
    <t>Gospodarka odpadami komunalnymi</t>
  </si>
  <si>
    <t>90095</t>
  </si>
  <si>
    <t>Grupa Paragrafów</t>
  </si>
  <si>
    <t/>
  </si>
  <si>
    <t>2830</t>
  </si>
  <si>
    <t>Dotacja celowa z budżetu na finansowanie lub dofinansowanie zadań zleconych do realizacji pozostałym jednostkom nie zaliczanym do sektora finansów publicznych</t>
  </si>
  <si>
    <t>Izby rolnicze</t>
  </si>
  <si>
    <t>2850</t>
  </si>
  <si>
    <t>Wpłaty gmin na rzecz izb rolniczych w wysokości 2% uzyskanych wpływów z podatku rolnego</t>
  </si>
  <si>
    <t>Dotacje celowe przekazane gminie na zadania bieżące realizowane na podstawie porozumień (umów) między jednostkami samorządu terytorialnego</t>
  </si>
  <si>
    <t>4270</t>
  </si>
  <si>
    <t>Zakłady gospodarki mieszkaniowej</t>
  </si>
  <si>
    <t>2650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</si>
  <si>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</si>
  <si>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</si>
  <si>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</si>
  <si>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</si>
  <si>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</si>
  <si>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</si>
  <si>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</si>
  <si>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</si>
  <si>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4610</t>
  </si>
  <si>
    <t>Koszty postępowania sądowego i prokuratorskiego</t>
  </si>
  <si>
    <t>Wydatki na zakupy inwestycyjne jednostek budżetowych</t>
  </si>
  <si>
    <t>710</t>
  </si>
  <si>
    <t>Działalność usługowa</t>
  </si>
  <si>
    <t>Plany zagospodarowania przestrzennego</t>
  </si>
  <si>
    <t>Cmentarze</t>
  </si>
  <si>
    <t>4010</t>
  </si>
  <si>
    <t>Rady gmin (miast i miast na prawach powiatu)</t>
  </si>
  <si>
    <t>3030</t>
  </si>
  <si>
    <t>Różne wydatki na rzecz osób fizycznych</t>
  </si>
  <si>
    <t>4190</t>
  </si>
  <si>
    <t>Nagrody konkursowe</t>
  </si>
  <si>
    <t>Opłaty z tytułu zakupu usług telekomunikacyjnych</t>
  </si>
  <si>
    <t>4420</t>
  </si>
  <si>
    <t>Podróże służbowe zagraniczne</t>
  </si>
  <si>
    <t>3020</t>
  </si>
  <si>
    <t>Wydatki osobowe niezaliczone do wynagrodzeń</t>
  </si>
  <si>
    <t>4040</t>
  </si>
  <si>
    <t>Dodatkowe wynagrodzenie roczne</t>
  </si>
  <si>
    <t>4140</t>
  </si>
  <si>
    <t>Wpłaty na Państwowy Fundusz Rehabilitacji Osób Niepełnosprawnych</t>
  </si>
  <si>
    <t>4280</t>
  </si>
  <si>
    <t>Zakup usług zdrowotnych</t>
  </si>
  <si>
    <t>4380</t>
  </si>
  <si>
    <t>Zakup usług obejmujacych tłumaczenia</t>
  </si>
  <si>
    <t>4390</t>
  </si>
  <si>
    <t>Zakup usług obejmujących wykonanie ekspertyz, analiz i opinii</t>
  </si>
  <si>
    <t>4410</t>
  </si>
  <si>
    <t>4440</t>
  </si>
  <si>
    <t>4700</t>
  </si>
  <si>
    <t>Promocja jednostek samorządu terytorialnego</t>
  </si>
  <si>
    <t>Wspólna obsługa jednostek samorządu terytorialnego</t>
  </si>
  <si>
    <t>4100</t>
  </si>
  <si>
    <t>Wynagrodzenia agencyjno-prowizyjne</t>
  </si>
  <si>
    <t>2820</t>
  </si>
  <si>
    <t>Obrona cywilna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</si>
  <si>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</si>
  <si>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Straż gminna (miejska)</t>
  </si>
  <si>
    <t>757</t>
  </si>
  <si>
    <t>Obsługa długu publicznego</t>
  </si>
  <si>
    <t>Obsługa papierów wartościowych, kredytów i pożyczek jednostek samorządu terytorialnego</t>
  </si>
  <si>
    <t>8110</t>
  </si>
  <si>
    <t>Odsetki od samorządowych papierów wartościowych lub zaciągniętych przez jednostkę samorządu terytorialnego kredytów i pożyczek</t>
  </si>
  <si>
    <t>Rezerwy ogólne i celowe</t>
  </si>
  <si>
    <t>4810</t>
  </si>
  <si>
    <t>Rezerwy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</si>
  <si>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</si>
  <si>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</si>
  <si>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</si>
  <si>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</si>
  <si>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</si>
  <si>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</si>
  <si>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2540</t>
  </si>
  <si>
    <t>4220</t>
  </si>
  <si>
    <t>Zakup środków żywności</t>
  </si>
  <si>
    <t>2320</t>
  </si>
  <si>
    <t>Dotacje celowe przekazane dla powiatu na zadania bieżące realizowane na podstawie porozumień (umów) między jednostkami samorządu terytorialnego</t>
  </si>
  <si>
    <t>Dowożenie uczniów do szkół</t>
  </si>
  <si>
    <t>Dokształcanie i doskonalenie nauczycieli</t>
  </si>
  <si>
    <t>Realizacja zadań wymagających stosowania specjalnej organizacji nauki i metod pracy dla dzieci w przedszkolach, oddziałach przedszkolnych w szkołach podstawowych i innych formach wychowania przedszkolnego</t>
  </si>
  <si>
    <t>Realizacja zadań wymagających stosowania specjalnej organizacji nauki i metod pracy dla dzieci i młodzieży w szkołach podstawowych</t>
  </si>
  <si>
    <t>851</t>
  </si>
  <si>
    <t>2710</t>
  </si>
  <si>
    <t>Dotacja celowa na pomoc finansową udzielaną między jednostkami samorządu terytorialnego na dofinansowanie własnych zadań bieżących</t>
  </si>
  <si>
    <t>Domy pomocy społecznej</t>
  </si>
  <si>
    <t>Zadania w zakresie przeciwdziałania przemocy w rodzinie</t>
  </si>
  <si>
    <t>2910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</si>
  <si>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</si>
  <si>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</si>
  <si>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3110</t>
  </si>
  <si>
    <t>Pomoc w zakresie dożywiania</t>
  </si>
  <si>
    <t>854</t>
  </si>
  <si>
    <t>Edukacyjna opieka wychowawcza</t>
  </si>
  <si>
    <t>Świetlice szkolne</t>
  </si>
  <si>
    <t>Pomoc materialna dla uczniów o charakterze socjalnym</t>
  </si>
  <si>
    <t>3240</t>
  </si>
  <si>
    <t>Stypendia dla uczniów</t>
  </si>
  <si>
    <t>Pomoc materialna dla uczniów o charakterze motywacyjnym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</si>
  <si>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</si>
  <si>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</si>
  <si>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Wspieranie rodziny</t>
  </si>
  <si>
    <t>Rodziny zastępcze</t>
  </si>
  <si>
    <t>Działalność placówek opiekuńczo-wychowawczych</t>
  </si>
  <si>
    <t>Gospodarka ściekowa i ochrona wód</t>
  </si>
  <si>
    <t>Dotacje celowe z budżetu na finansowanie lub dofinansowanie kosztów realizacji inwestycji i zakupów inwestycyjnych jednostek nie zaliczanych do sektora finansów publicznych</t>
  </si>
  <si>
    <t>Oczyszczanie miast i wsi</t>
  </si>
  <si>
    <t>2480</t>
  </si>
  <si>
    <t>2720</t>
  </si>
  <si>
    <t>01030</t>
  </si>
  <si>
    <t>60004</t>
  </si>
  <si>
    <t>70001</t>
  </si>
  <si>
    <t>71004</t>
  </si>
  <si>
    <t>71035</t>
  </si>
  <si>
    <t>75022</t>
  </si>
  <si>
    <t>75075</t>
  </si>
  <si>
    <t>75085</t>
  </si>
  <si>
    <t>75095</t>
  </si>
  <si>
    <t>75414</t>
  </si>
  <si>
    <t>75415</t>
  </si>
  <si>
    <t>75416</t>
  </si>
  <si>
    <t>75702</t>
  </si>
  <si>
    <t>75818</t>
  </si>
  <si>
    <t>80113</t>
  </si>
  <si>
    <t>80146</t>
  </si>
  <si>
    <t>80149</t>
  </si>
  <si>
    <t>80150</t>
  </si>
  <si>
    <t>85153</t>
  </si>
  <si>
    <t>85154</t>
  </si>
  <si>
    <t>85195</t>
  </si>
  <si>
    <t>85202</t>
  </si>
  <si>
    <t>85205</t>
  </si>
  <si>
    <t>85215</t>
  </si>
  <si>
    <t>85230</t>
  </si>
  <si>
    <t>85232</t>
  </si>
  <si>
    <t>85295</t>
  </si>
  <si>
    <t>85401</t>
  </si>
  <si>
    <t>85415</t>
  </si>
  <si>
    <t>85416</t>
  </si>
  <si>
    <t>85504</t>
  </si>
  <si>
    <t>85508</t>
  </si>
  <si>
    <t>85510</t>
  </si>
  <si>
    <t>90003</t>
  </si>
  <si>
    <t>90013</t>
  </si>
  <si>
    <t>90026</t>
  </si>
  <si>
    <t>92118</t>
  </si>
  <si>
    <t>92120</t>
  </si>
  <si>
    <t>Organizacja imprez kulturalno-sportowych</t>
  </si>
  <si>
    <t>Organizacja imprez kulturowych</t>
  </si>
  <si>
    <t>Równanie dróg</t>
  </si>
  <si>
    <t>Prace pielęgnacyjne na boisku sportowym i placu zabaw</t>
  </si>
  <si>
    <t>Założenie klimatyzacji w świetlicy wiejskiej</t>
  </si>
  <si>
    <t>Utrzymanie świetlicy wiejskiej - 400 zł
Montaż garażu - 2.990,00 zł</t>
  </si>
  <si>
    <t>Organizacja imprez kulturalno sportowych - wynagrodzenie za usługę muzyczną</t>
  </si>
  <si>
    <t>Plan wydatków Gminy Rogoźno na 2020 rok</t>
  </si>
  <si>
    <t>WYKAZ WYDATKÓW MAJĄTKOWYCH GMINY UJĘTYCH W PLANIE BUDŻETU NA ROK 2020</t>
  </si>
  <si>
    <t>Budowa ulicy Długiej i Seminarialnej w Rogoźnie</t>
  </si>
  <si>
    <t>Zakup nieruchomości gruntowej od SM w Obornikach</t>
  </si>
  <si>
    <t>Przebudowa drogi powiatowej nr 2020P na odcinku od drogi krajowej nr 11 w m. Tarnowo do m. Karolewo</t>
  </si>
  <si>
    <t>6300</t>
  </si>
  <si>
    <t>Rozbudowa monitoringu wizyjnego w tym Pl. Powstańców Wielkopolskich</t>
  </si>
  <si>
    <t>Wykonanie placu zabaw Owieczki</t>
  </si>
  <si>
    <t>Dotacja celowa - zakup laparoskopu Szpital w Obornikach</t>
  </si>
  <si>
    <t>85111</t>
  </si>
  <si>
    <t>6220</t>
  </si>
  <si>
    <t xml:space="preserve">Wymiana źródła ciepła - dofinansowanie kosztów realizacji inwestycji i zakupów inwestycyjnych </t>
  </si>
  <si>
    <t>Budowa oświetlenia drogowego na terenie Gminy Rogoźno</t>
  </si>
  <si>
    <t>Wydateki inwestycyjne PSZOK - utwardzenie, zadaszenie</t>
  </si>
  <si>
    <t>Budowa placu z kostki brukowej na boisku wiejskim Budziszewko (Fundusz sołecki)</t>
  </si>
  <si>
    <t>Budowa wiaty oraz pomieszczenia inwentarskiego Garbatka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</si>
  <si>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</si>
  <si>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</si>
  <si>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</si>
  <si>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</si>
  <si>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</si>
  <si>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</si>
  <si>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</si>
  <si>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</si>
  <si>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</si>
  <si>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</si>
  <si>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Przedsięwzięcia w ramach funduszu sołeckiego na 2020 rok</t>
  </si>
  <si>
    <t>Poprawa orientacji w terenie - zakup znaków</t>
  </si>
  <si>
    <t>Zakup kruszywa oraz utwardzenie dróg gminnych</t>
  </si>
  <si>
    <t>Naprawa dróg gminnych</t>
  </si>
  <si>
    <t>Utwardzanie drogi z wyrównaniem - Międzylesie</t>
  </si>
  <si>
    <t>Zakup tablic informacyjnych - Cieśle</t>
  </si>
  <si>
    <t>Wsparcie OSP Budziszewko - zakup materiałów</t>
  </si>
  <si>
    <t>Organizacja obchodów 100 lecia OSP Gościejewo</t>
  </si>
  <si>
    <t>Zakup wyposażenia dla OSP Pruśce</t>
  </si>
  <si>
    <t>Gruntowny remont pomieszczeń magazynowych i ubikacji - straznica</t>
  </si>
  <si>
    <t>Zakup artykułów edukacyjnych dla przedszkola "Słoneczne Skrzaty" w Parkowie</t>
  </si>
  <si>
    <t>Utrzymanie porządku terenów zielonych i boiska na terenie sołectwa</t>
  </si>
  <si>
    <t>Pozostała działalność związana z gospodarką odpadami</t>
  </si>
  <si>
    <t>Zakup tablic edukacyjnych o przyrodzie i ekologii</t>
  </si>
  <si>
    <t>Pielęgnacja Parku</t>
  </si>
  <si>
    <t>Opiekun Obiektu</t>
  </si>
  <si>
    <t>Utrzymanie świetlicy wiejskiej</t>
  </si>
  <si>
    <t>Wynagrodzenie palacza</t>
  </si>
  <si>
    <t xml:space="preserve">Zakup materiałów na wyposażenie świetlicy
</t>
  </si>
  <si>
    <t>Zakup ławek ogrodowych i sprzetu nagłaśniającego</t>
  </si>
  <si>
    <t>Materiały na remont świetlicy</t>
  </si>
  <si>
    <t>Utrzymanie swietlicy , zakup opału i materiałów</t>
  </si>
  <si>
    <t>Utrzymanie i wyposażenie świetlicy wiejskiej, poprawa estetyki i bezpieczeństwa przy amfiteatrze</t>
  </si>
  <si>
    <t>Montaż alarmu w świetlicy oraz przy budynku gospodarczym</t>
  </si>
  <si>
    <t>Nasza świetlica nośnikiem kultury - zakup usług</t>
  </si>
  <si>
    <t>Piknik sołecki, zakup namiotów oraz wienca dożynkowego</t>
  </si>
  <si>
    <t>Organizacja imprez kulturalnych - 3.597,86 zł
Materiały do naprawy dachu - 5.200,00 zł</t>
  </si>
  <si>
    <t>Imprezy Kulturalne dla dzieci, młodzieży i mieszkańców sołectwa</t>
  </si>
  <si>
    <t>Razem lepiej i weselej - festyny rodzinne, konkursy - 1.500,00 zł
Cieśle - 2.000,00 zł</t>
  </si>
  <si>
    <t>1. Organizacja imprez kulturalno – sportowych- 6.771,01 zł
2. Wyłożenie kostki brukowej pod wiatą biesiadną w Pruścach - 5.000,00 zł
3. Zakup zestawów biesiadnych dla sołectwa Pruśce - 2.500,00 zł</t>
  </si>
  <si>
    <t>Organizacja spotkań kulturalnnych, edukacyjnych i integracyjnych</t>
  </si>
  <si>
    <t>Piknik sołecki z okazji 655 lecia wsi Budziszewko</t>
  </si>
  <si>
    <t>Organizacja imprez kulturalnych - 3.000,00 zł
Spawanie tablicy wolnostojącej - 1.000,00 zł</t>
  </si>
  <si>
    <t>Zwiedzanie Polski</t>
  </si>
  <si>
    <t>Przeniesienie placu zabaw</t>
  </si>
  <si>
    <t>Razem lepiej i weselej - festyny rodzinne, konkursy w tym Cieśle 2.000 zł</t>
  </si>
  <si>
    <t>Organizowanie festynów wiejskich i dozynek</t>
  </si>
  <si>
    <t>Organizacja imprez kulturalno  - sportowych 3.000,00 zł, Budowa wiaty 2.500,00 zł</t>
  </si>
  <si>
    <t>Utrzymanie boiska sportowego - 2.000,00 zł, Budowa placu zabaw 5.000,00 zł</t>
  </si>
  <si>
    <t>Utrzymanie boiska wiejskiego i terenu wokół oraz zieleni na terenie sołectwa</t>
  </si>
  <si>
    <t>Zakup barier iniemożliwiających wjazd na teren boiska</t>
  </si>
  <si>
    <t>Utrzymanie boiska sportowego 1.500,00 zł, Doposażenie placu zabaw i boiska 2.000,00</t>
  </si>
  <si>
    <t>Utrzymanie boiska wiejskiego oraz zakup materiałów do ogrodzeniai placu zabaw</t>
  </si>
  <si>
    <t>Organizacja imprez sportowych i dbanie o boisko i place zabaw</t>
  </si>
  <si>
    <t>Zakup pomieszczenia gospodarczego przy boisku sportowym</t>
  </si>
  <si>
    <t>Kulturai sport - zakup materiałów</t>
  </si>
  <si>
    <t xml:space="preserve">Dbamy o obiekty  sportowe zakup materiałów na piłkochwyty i siatki </t>
  </si>
  <si>
    <t>Doposażenie placu zabaw i boisko</t>
  </si>
  <si>
    <t>Budziszeko</t>
  </si>
  <si>
    <t>Budowa placu z kostki brukowej na boisku wiejskim</t>
  </si>
  <si>
    <t xml:space="preserve">Budowa wiaty </t>
  </si>
  <si>
    <t>Wpłaty jednostek na państwowy fundusz celowy</t>
  </si>
  <si>
    <t>Dotacja celowa na pomoc finansową udzieloną między jednostkami samorządu terytorialnego na dofinansowanie własnych zadań inwestycyjnych i zakupów inwestycyjnych</t>
  </si>
  <si>
    <t>Komendy powiatowe Pństwowej Straży Pożarnej</t>
  </si>
  <si>
    <t>Koszty emisji samorządowych papierów wartościowych oraz inne opłaty i prpwizje</t>
  </si>
  <si>
    <t>Składki na Fundusz Pracy oraz Solidarnościowy Fundusz Wsparcia Osób Niepełnosprawnych</t>
  </si>
  <si>
    <t>Szoitale ogólne</t>
  </si>
  <si>
    <t>Dotacje celowe z budżetu na finansowanie lub dofinansowanie kosztów realizacji inwestycji i zakupów inwestycyjnych innych jednostek sektora finansów publicznych</t>
  </si>
  <si>
    <t xml:space="preserve">Zakup gruntów </t>
  </si>
  <si>
    <t>Wykup ziemi na potrzeby sołectwa Parkowo</t>
  </si>
  <si>
    <t>Termomodernizacja Urzędu Miejskiego w Rogoźnie - ocieplenie elewacji południowej i inne prace</t>
  </si>
  <si>
    <t>Termomodernizacja Urzędu Miejskiego w Rogoźnie - ocieplenie elewacji wschodniej i inne prace</t>
  </si>
  <si>
    <t xml:space="preserve">Przydomowe oczyszczalni ścieków </t>
  </si>
  <si>
    <t>Wykonanie przyłączy kanalizacji sanitarnej podciśnieniowej i grawitacyjnej</t>
  </si>
  <si>
    <t>Dokumentacja do projektu Hali Widowiskowo - Sportowej</t>
  </si>
  <si>
    <t>15</t>
  </si>
  <si>
    <t>16</t>
  </si>
  <si>
    <t>17</t>
  </si>
  <si>
    <t>18</t>
  </si>
  <si>
    <t xml:space="preserve">                                          Rady Miejskiej w Rogoźnie</t>
  </si>
  <si>
    <t>Zmiana</t>
  </si>
  <si>
    <t>Plan po zmianach</t>
  </si>
  <si>
    <t>z dnia 27 stycznia 2020 roku</t>
  </si>
  <si>
    <t>Plan na 2020 rok</t>
  </si>
  <si>
    <t>Plan po zmianie</t>
  </si>
  <si>
    <t xml:space="preserve">Montaż platformy elektrohydraulicznej typ DHP </t>
  </si>
  <si>
    <t xml:space="preserve">                                       z dnia 27 stycznia 2020 roku</t>
  </si>
  <si>
    <t xml:space="preserve">                                                                      </t>
  </si>
  <si>
    <t>Organizacja imprez kulturalno – sportowych - 2.000,00 zł
Wspacie Grupy Gospodyń Wiejskich - 500,00 zł</t>
  </si>
  <si>
    <t>Wyłożenie kostki brukowej pod wiatą biesiadną w Pruścach</t>
  </si>
  <si>
    <t>Załącznik nr 2 do  Projektu Uchwały Nr ….../…../2020</t>
  </si>
  <si>
    <t>Załącznik nr 1 do Projektu Uchwały nr ……….2020
Rady Miejskiej w Rogoźnie z dnia 27 stycznia 2020 roku</t>
  </si>
  <si>
    <t>19</t>
  </si>
  <si>
    <t xml:space="preserve">                                                                                   Rady Miejskiej w Rogoźnie</t>
  </si>
  <si>
    <t>ZESTAWIENIE PLANOWANYCH KWOT DOTACJI W 2020 ROKU</t>
  </si>
  <si>
    <t>Dotacje udzielone z budżetu Gminy  na zadania bieżące</t>
  </si>
  <si>
    <t>§</t>
  </si>
  <si>
    <t xml:space="preserve">I. </t>
  </si>
  <si>
    <t>Dotacje dla jednostek sektora finansów publicznych</t>
  </si>
  <si>
    <t xml:space="preserve">1. </t>
  </si>
  <si>
    <t xml:space="preserve">Dotacja podmiotowa </t>
  </si>
  <si>
    <t>Dotacja podmiotowa z budżetu dla samorządowego zakładu budżetowego</t>
  </si>
  <si>
    <t>2.</t>
  </si>
  <si>
    <t xml:space="preserve">Dotacje celowe </t>
  </si>
  <si>
    <t>Transport i łaczność</t>
  </si>
  <si>
    <t xml:space="preserve">Dotacje celowe przekazane gminie na zadania bieżące realizowane na podstawie porozumień (umów)  między jednostkami samorządu terytorialnego </t>
  </si>
  <si>
    <t>Dotacja celowa na pomoc finansową udzieloną między jednostkami samorządu terytorialnego na dofinansowanie własnych zadań bieżących</t>
  </si>
  <si>
    <t>Dotacja celowa na pomoc finansową udzieloną między jednostkami samorządu terytorialnego na dofiansowanie własnych zadań bieżących</t>
  </si>
  <si>
    <t>Dotacje celowe przekazane do powiatu na zadania bieżące realizowane na podstawie porozumień (umów)  między jednostkami samorządu terytorialnego</t>
  </si>
  <si>
    <t>3.</t>
  </si>
  <si>
    <t>Dotacja przedmiotowa</t>
  </si>
  <si>
    <t>Zakład gospodarki mieszkaniowej</t>
  </si>
  <si>
    <t xml:space="preserve">II. </t>
  </si>
  <si>
    <t>Dotacje dla jednostek spoza sektora finansów publicznych</t>
  </si>
  <si>
    <t>1.</t>
  </si>
  <si>
    <t>Dotacja celowa</t>
  </si>
  <si>
    <t>Dotacja celowa z budżetu na finansowanie lub dofinansowanie zadań zleconych do realizacji pozostałym jednostkom niezaliczanym do sektora finansów publicznych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</si>
  <si>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</si>
  <si>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Kultura fizyczna i sport</t>
  </si>
  <si>
    <t>Dotacje udzielone z budżetu na zadania majątkowe</t>
  </si>
  <si>
    <t xml:space="preserve">Plan
</t>
  </si>
  <si>
    <t>Dotacja celowa z budżetu na finansowanie lub dofinansowanie kosztów realizacji inwestycji i zakupów inwestycyjnych jednostek niezaliczanych do sektora finansow publicznych</t>
  </si>
  <si>
    <t>Dotacja celowa na pomoc finansową udzieloną między jednostkami samorządu terytorialnego na dofiansowanie własnych zadań inwestycyjnych i zakupów inwestycyjnych</t>
  </si>
  <si>
    <t>Szpitale ogólne</t>
  </si>
  <si>
    <t>Dotacja celowa z budżetu na finansowanie lub dofinansowanie kosztów realizacji inwestycji i zakupów inwestycyjnych i innych jednostek sektora finansów publicznych</t>
  </si>
  <si>
    <t>Ochrona komunalna i ochrona środowiska</t>
  </si>
  <si>
    <t>Gospodarka  ściekowa i ochrona wód</t>
  </si>
  <si>
    <t>Dotacja celowa z budżetu na finansowanie lub dofinansowanie kosztów realizacji inwestycji i zakupów inwestycyjnych jednostek niezaliczanych do sektora finansów publicznych</t>
  </si>
  <si>
    <t>OGÓŁEM: bieżące i majątkowe</t>
  </si>
  <si>
    <t xml:space="preserve">                                                         Załącznik nr 3 do  Projektu Uchwały Nr ….../…./2020</t>
  </si>
  <si>
    <t xml:space="preserve">                                                         z dnia 27 stycznia 2019 roku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</si>
  <si>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Załącznik nr 4 do Projektu Uchwały Nr …../…../2020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</si>
</sst>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\-#,##0.00\ "/>
    <numFmt numFmtId="165" formatCode="#,##0.00\ [$zł-415];[Red]\-#,##0.00\ [$zł-415]"/>
    <numFmt numFmtId="166" formatCode="#,##0.00;\-#,##0.00"/>
    <numFmt numFmtId="167" formatCode="???"/>
    <numFmt numFmtId="168" formatCode="?????"/>
    <numFmt numFmtId="169" formatCode="????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sz val="8"/>
      <color indexed="8"/>
      <name val="Arial"/>
      <family val="2"/>
      <charset val="1"/>
    </font>
    <font>
      <sz val="8.25"/>
      <color indexed="8"/>
      <name val="Arial"/>
      <family val="2"/>
      <charset val="238"/>
    </font>
    <font>
      <b/>
      <sz val="8.25"/>
      <color theme="1"/>
      <name val="Arial"/>
      <family val="2"/>
      <charset val="238"/>
    </font>
    <font>
      <sz val="8.2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.25"/>
      <color rgb="FFFF0000"/>
      <name val="Arial"/>
      <family val="2"/>
      <charset val="238"/>
    </font>
    <font>
      <sz val="8.25"/>
      <color rgb="FFFF0000"/>
      <name val="Arial"/>
      <family val="2"/>
      <charset val="238"/>
    </font>
    <font>
      <sz val="8.25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.25"/>
      <name val="Arial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1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22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theme="0" tint="-4.9989318521683403E-2"/>
        <bgColor indexed="46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4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3"/>
      </patternFill>
    </fill>
  </fills>
  <borders count="10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4" fillId="2" borderId="0" applyNumberFormat="0" applyBorder="0" applyAlignment="0" applyProtection="0"/>
    <xf numFmtId="0" fontId="9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8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</xf>
    <xf numFmtId="0" fontId="1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6" fillId="0" borderId="0"/>
    <xf numFmtId="0" fontId="2" fillId="0" borderId="0"/>
  </cellStyleXfs>
  <cellXfs count="675">
    <xf numFmtId="0" fontId="0" fillId="0" borderId="0" xfId="0"/>
    <xf numFmtId="0" fontId="2" fillId="0" borderId="0" xfId="33"/>
    <xf numFmtId="0" fontId="3" fillId="0" borderId="0" xfId="33" applyFont="1"/>
    <xf numFmtId="0" fontId="5" fillId="0" borderId="0" xfId="33" applyFont="1"/>
    <xf numFmtId="0" fontId="2" fillId="0" borderId="0" xfId="33" applyAlignment="1">
      <alignment vertical="center"/>
    </xf>
    <xf numFmtId="4" fontId="2" fillId="0" borderId="0" xfId="33" applyNumberFormat="1"/>
    <xf numFmtId="0" fontId="2" fillId="0" borderId="0" xfId="33" applyFont="1"/>
    <xf numFmtId="0" fontId="2" fillId="0" borderId="0" xfId="33" applyFont="1" applyAlignment="1">
      <alignment wrapText="1"/>
    </xf>
    <xf numFmtId="0" fontId="16" fillId="0" borderId="0" xfId="32" applyFont="1"/>
    <xf numFmtId="0" fontId="15" fillId="0" borderId="0" xfId="19" applyFont="1" applyBorder="1" applyAlignment="1">
      <alignment vertical="center"/>
    </xf>
    <xf numFmtId="0" fontId="5" fillId="0" borderId="0" xfId="19" applyFont="1" applyBorder="1"/>
    <xf numFmtId="0" fontId="4" fillId="0" borderId="0" xfId="19" applyBorder="1"/>
    <xf numFmtId="49" fontId="19" fillId="6" borderId="20" xfId="19" applyNumberFormat="1" applyFont="1" applyFill="1" applyBorder="1" applyAlignment="1" applyProtection="1">
      <alignment horizontal="center" vertical="center" wrapText="1"/>
      <protection locked="0"/>
    </xf>
    <xf numFmtId="165" fontId="19" fillId="6" borderId="20" xfId="19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9" applyFont="1"/>
    <xf numFmtId="0" fontId="4" fillId="0" borderId="0" xfId="19"/>
    <xf numFmtId="49" fontId="20" fillId="7" borderId="16" xfId="19" applyNumberFormat="1" applyFont="1" applyFill="1" applyBorder="1" applyAlignment="1" applyProtection="1">
      <alignment horizontal="center" vertical="center" wrapText="1"/>
      <protection locked="0"/>
    </xf>
    <xf numFmtId="49" fontId="21" fillId="7" borderId="16" xfId="19" applyNumberFormat="1" applyFont="1" applyFill="1" applyBorder="1" applyAlignment="1" applyProtection="1">
      <alignment horizontal="center" vertical="center" wrapText="1"/>
      <protection locked="0"/>
    </xf>
    <xf numFmtId="49" fontId="20" fillId="7" borderId="16" xfId="19" applyNumberFormat="1" applyFont="1" applyFill="1" applyBorder="1" applyAlignment="1" applyProtection="1">
      <alignment horizontal="left" vertical="center" wrapText="1"/>
      <protection locked="0"/>
    </xf>
    <xf numFmtId="165" fontId="20" fillId="7" borderId="16" xfId="19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19" applyFont="1"/>
    <xf numFmtId="0" fontId="23" fillId="0" borderId="0" xfId="19" applyFont="1"/>
    <xf numFmtId="49" fontId="20" fillId="8" borderId="16" xfId="19" applyNumberFormat="1" applyFont="1" applyFill="1" applyBorder="1" applyAlignment="1" applyProtection="1">
      <alignment horizontal="center" vertical="center" wrapText="1"/>
      <protection locked="0"/>
    </xf>
    <xf numFmtId="49" fontId="21" fillId="8" borderId="26" xfId="19" applyNumberFormat="1" applyFont="1" applyFill="1" applyBorder="1" applyAlignment="1" applyProtection="1">
      <alignment horizontal="center" vertical="center" wrapText="1"/>
      <protection locked="0"/>
    </xf>
    <xf numFmtId="49" fontId="20" fillId="6" borderId="3" xfId="19" applyNumberFormat="1" applyFont="1" applyFill="1" applyBorder="1" applyAlignment="1" applyProtection="1">
      <alignment horizontal="center" vertical="center" wrapText="1"/>
      <protection locked="0"/>
    </xf>
    <xf numFmtId="49" fontId="21" fillId="6" borderId="3" xfId="19" applyNumberFormat="1" applyFont="1" applyFill="1" applyBorder="1" applyAlignment="1" applyProtection="1">
      <alignment horizontal="center" vertical="center" wrapText="1"/>
      <protection locked="0"/>
    </xf>
    <xf numFmtId="49" fontId="20" fillId="6" borderId="22" xfId="19" applyNumberFormat="1" applyFont="1" applyFill="1" applyBorder="1" applyAlignment="1" applyProtection="1">
      <alignment horizontal="left" vertical="center" wrapText="1"/>
      <protection locked="0"/>
    </xf>
    <xf numFmtId="165" fontId="21" fillId="6" borderId="3" xfId="19" applyNumberFormat="1" applyFont="1" applyFill="1" applyBorder="1" applyAlignment="1" applyProtection="1">
      <alignment horizontal="right" vertical="center" wrapText="1"/>
      <protection locked="0"/>
    </xf>
    <xf numFmtId="49" fontId="26" fillId="6" borderId="3" xfId="19" applyNumberFormat="1" applyFont="1" applyFill="1" applyBorder="1" applyAlignment="1" applyProtection="1">
      <alignment horizontal="center" vertical="center" wrapText="1"/>
      <protection locked="0"/>
    </xf>
    <xf numFmtId="49" fontId="26" fillId="6" borderId="3" xfId="19" applyNumberFormat="1" applyFont="1" applyFill="1" applyBorder="1" applyAlignment="1" applyProtection="1">
      <alignment vertical="center" wrapText="1"/>
      <protection locked="0"/>
    </xf>
    <xf numFmtId="165" fontId="26" fillId="6" borderId="23" xfId="19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19" applyFont="1"/>
    <xf numFmtId="0" fontId="28" fillId="0" borderId="0" xfId="19" applyFont="1"/>
    <xf numFmtId="49" fontId="26" fillId="6" borderId="23" xfId="19" applyNumberFormat="1" applyFont="1" applyFill="1" applyBorder="1" applyAlignment="1" applyProtection="1">
      <alignment horizontal="center" vertical="center" wrapText="1"/>
      <protection locked="0"/>
    </xf>
    <xf numFmtId="0" fontId="6" fillId="0" borderId="23" xfId="19" applyFont="1" applyBorder="1" applyAlignment="1">
      <alignment vertical="top" wrapText="1"/>
    </xf>
    <xf numFmtId="0" fontId="6" fillId="0" borderId="0" xfId="19" applyFont="1" applyBorder="1" applyAlignment="1">
      <alignment vertical="center" wrapText="1"/>
    </xf>
    <xf numFmtId="49" fontId="21" fillId="6" borderId="15" xfId="19" applyNumberFormat="1" applyFont="1" applyFill="1" applyBorder="1" applyAlignment="1" applyProtection="1">
      <alignment horizontal="center" vertical="center" wrapText="1"/>
      <protection locked="0"/>
    </xf>
    <xf numFmtId="49" fontId="21" fillId="6" borderId="1" xfId="19" applyNumberFormat="1" applyFont="1" applyFill="1" applyBorder="1" applyAlignment="1" applyProtection="1">
      <alignment horizontal="left" vertical="center" wrapText="1"/>
      <protection locked="0"/>
    </xf>
    <xf numFmtId="49" fontId="20" fillId="9" borderId="1" xfId="19" applyNumberFormat="1" applyFont="1" applyFill="1" applyBorder="1" applyAlignment="1" applyProtection="1">
      <alignment horizontal="center" vertical="center" wrapText="1"/>
      <protection locked="0"/>
    </xf>
    <xf numFmtId="49" fontId="20" fillId="9" borderId="20" xfId="19" applyNumberFormat="1" applyFont="1" applyFill="1" applyBorder="1" applyAlignment="1" applyProtection="1">
      <alignment horizontal="center" vertical="center" wrapText="1"/>
      <protection locked="0"/>
    </xf>
    <xf numFmtId="49" fontId="20" fillId="9" borderId="1" xfId="19" applyNumberFormat="1" applyFont="1" applyFill="1" applyBorder="1" applyAlignment="1" applyProtection="1">
      <alignment horizontal="left" vertical="center" wrapText="1"/>
      <protection locked="0"/>
    </xf>
    <xf numFmtId="165" fontId="20" fillId="9" borderId="1" xfId="19" applyNumberFormat="1" applyFont="1" applyFill="1" applyBorder="1" applyAlignment="1" applyProtection="1">
      <alignment horizontal="right" vertical="center" wrapText="1"/>
      <protection locked="0"/>
    </xf>
    <xf numFmtId="49" fontId="29" fillId="6" borderId="26" xfId="19" applyNumberFormat="1" applyFont="1" applyFill="1" applyBorder="1" applyAlignment="1" applyProtection="1">
      <alignment horizontal="center" vertical="center" wrapText="1"/>
      <protection locked="0"/>
    </xf>
    <xf numFmtId="49" fontId="21" fillId="6" borderId="26" xfId="19" applyNumberFormat="1" applyFont="1" applyFill="1" applyBorder="1" applyAlignment="1" applyProtection="1">
      <alignment horizontal="center" vertical="center" wrapText="1"/>
      <protection locked="0"/>
    </xf>
    <xf numFmtId="49" fontId="20" fillId="6" borderId="1" xfId="19" applyNumberFormat="1" applyFont="1" applyFill="1" applyBorder="1" applyAlignment="1" applyProtection="1">
      <alignment horizontal="center" vertical="center" wrapText="1"/>
      <protection locked="0"/>
    </xf>
    <xf numFmtId="49" fontId="20" fillId="6" borderId="1" xfId="19" applyNumberFormat="1" applyFont="1" applyFill="1" applyBorder="1" applyAlignment="1" applyProtection="1">
      <alignment horizontal="left" vertical="center" wrapText="1"/>
      <protection locked="0"/>
    </xf>
    <xf numFmtId="165" fontId="20" fillId="6" borderId="1" xfId="19" applyNumberFormat="1" applyFont="1" applyFill="1" applyBorder="1" applyAlignment="1" applyProtection="1">
      <alignment horizontal="right" vertical="center" wrapText="1"/>
      <protection locked="0"/>
    </xf>
    <xf numFmtId="49" fontId="25" fillId="6" borderId="26" xfId="19" applyNumberFormat="1" applyFont="1" applyFill="1" applyBorder="1" applyAlignment="1" applyProtection="1">
      <alignment horizontal="center" vertical="center" wrapText="1"/>
      <protection locked="0"/>
    </xf>
    <xf numFmtId="49" fontId="25" fillId="6" borderId="0" xfId="19" applyNumberFormat="1" applyFont="1" applyFill="1" applyBorder="1" applyAlignment="1" applyProtection="1">
      <alignment horizontal="center" vertical="center" wrapText="1"/>
      <protection locked="0"/>
    </xf>
    <xf numFmtId="49" fontId="26" fillId="6" borderId="1" xfId="19" applyNumberFormat="1" applyFont="1" applyFill="1" applyBorder="1" applyAlignment="1" applyProtection="1">
      <alignment horizontal="center" vertical="center" wrapText="1"/>
      <protection locked="0"/>
    </xf>
    <xf numFmtId="49" fontId="26" fillId="6" borderId="1" xfId="19" applyNumberFormat="1" applyFont="1" applyFill="1" applyBorder="1" applyAlignment="1" applyProtection="1">
      <alignment horizontal="left" vertical="center" wrapText="1"/>
      <protection locked="0"/>
    </xf>
    <xf numFmtId="165" fontId="26" fillId="6" borderId="1" xfId="19" applyNumberFormat="1" applyFont="1" applyFill="1" applyBorder="1" applyAlignment="1" applyProtection="1">
      <alignment horizontal="right" vertical="center" wrapText="1"/>
      <protection locked="0"/>
    </xf>
    <xf numFmtId="49" fontId="21" fillId="6" borderId="1" xfId="19" applyNumberFormat="1" applyFont="1" applyFill="1" applyBorder="1" applyAlignment="1" applyProtection="1">
      <alignment horizontal="center" vertical="center" wrapText="1"/>
      <protection locked="0"/>
    </xf>
    <xf numFmtId="165" fontId="21" fillId="6" borderId="1" xfId="19" applyNumberFormat="1" applyFont="1" applyFill="1" applyBorder="1" applyAlignment="1" applyProtection="1">
      <alignment horizontal="right" vertical="center" wrapText="1"/>
      <protection locked="0"/>
    </xf>
    <xf numFmtId="49" fontId="20" fillId="6" borderId="0" xfId="19" applyNumberFormat="1" applyFont="1" applyFill="1" applyBorder="1" applyAlignment="1" applyProtection="1">
      <alignment horizontal="center" vertical="center" wrapText="1"/>
      <protection locked="0"/>
    </xf>
    <xf numFmtId="49" fontId="26" fillId="6" borderId="2" xfId="19" applyNumberFormat="1" applyFont="1" applyFill="1" applyBorder="1" applyAlignment="1" applyProtection="1">
      <alignment horizontal="center" vertical="center" wrapText="1"/>
      <protection locked="0"/>
    </xf>
    <xf numFmtId="49" fontId="26" fillId="6" borderId="2" xfId="19" applyNumberFormat="1" applyFont="1" applyFill="1" applyBorder="1" applyAlignment="1" applyProtection="1">
      <alignment horizontal="left" vertical="center" wrapText="1"/>
      <protection locked="0"/>
    </xf>
    <xf numFmtId="49" fontId="21" fillId="6" borderId="2" xfId="19" applyNumberFormat="1" applyFont="1" applyFill="1" applyBorder="1" applyAlignment="1" applyProtection="1">
      <alignment horizontal="center" vertical="center" wrapText="1"/>
      <protection locked="0"/>
    </xf>
    <xf numFmtId="49" fontId="21" fillId="6" borderId="2" xfId="19" applyNumberFormat="1" applyFont="1" applyFill="1" applyBorder="1" applyAlignment="1" applyProtection="1">
      <alignment horizontal="left" vertical="center" wrapText="1"/>
      <protection locked="0"/>
    </xf>
    <xf numFmtId="49" fontId="25" fillId="6" borderId="25" xfId="19" applyNumberFormat="1" applyFont="1" applyFill="1" applyBorder="1" applyAlignment="1" applyProtection="1">
      <alignment horizontal="center" vertical="center" wrapText="1"/>
      <protection locked="0"/>
    </xf>
    <xf numFmtId="49" fontId="31" fillId="6" borderId="3" xfId="19" applyNumberFormat="1" applyFont="1" applyFill="1" applyBorder="1" applyAlignment="1" applyProtection="1">
      <alignment horizontal="center" vertical="center" wrapText="1"/>
      <protection locked="0"/>
    </xf>
    <xf numFmtId="49" fontId="25" fillId="6" borderId="3" xfId="19" applyNumberFormat="1" applyFont="1" applyFill="1" applyBorder="1" applyAlignment="1" applyProtection="1">
      <alignment vertical="center" wrapText="1"/>
      <protection locked="0"/>
    </xf>
    <xf numFmtId="49" fontId="20" fillId="6" borderId="3" xfId="19" applyNumberFormat="1" applyFont="1" applyFill="1" applyBorder="1" applyAlignment="1" applyProtection="1">
      <alignment horizontal="left" vertical="center" wrapText="1"/>
      <protection locked="0"/>
    </xf>
    <xf numFmtId="165" fontId="20" fillId="6" borderId="11" xfId="19" applyNumberFormat="1" applyFont="1" applyFill="1" applyBorder="1" applyAlignment="1" applyProtection="1">
      <alignment horizontal="right" vertical="center" wrapText="1"/>
      <protection locked="0"/>
    </xf>
    <xf numFmtId="49" fontId="21" fillId="6" borderId="16" xfId="19" applyNumberFormat="1" applyFont="1" applyFill="1" applyBorder="1" applyAlignment="1" applyProtection="1">
      <alignment horizontal="center" vertical="center" wrapText="1"/>
      <protection locked="0"/>
    </xf>
    <xf numFmtId="49" fontId="21" fillId="6" borderId="16" xfId="19" applyNumberFormat="1" applyFont="1" applyFill="1" applyBorder="1" applyAlignment="1" applyProtection="1">
      <alignment horizontal="left" vertical="center" wrapText="1"/>
      <protection locked="0"/>
    </xf>
    <xf numFmtId="49" fontId="20" fillId="10" borderId="26" xfId="19" applyNumberFormat="1" applyFont="1" applyFill="1" applyBorder="1" applyAlignment="1" applyProtection="1">
      <alignment horizontal="center" vertical="center" wrapText="1"/>
      <protection locked="0"/>
    </xf>
    <xf numFmtId="165" fontId="20" fillId="10" borderId="1" xfId="19" applyNumberFormat="1" applyFont="1" applyFill="1" applyBorder="1" applyAlignment="1" applyProtection="1">
      <alignment horizontal="right" vertical="center" wrapText="1"/>
      <protection locked="0"/>
    </xf>
    <xf numFmtId="49" fontId="32" fillId="10" borderId="1" xfId="19" applyNumberFormat="1" applyFont="1" applyFill="1" applyBorder="1" applyAlignment="1" applyProtection="1">
      <alignment horizontal="center" vertical="center" wrapText="1"/>
      <protection locked="0"/>
    </xf>
    <xf numFmtId="49" fontId="21" fillId="10" borderId="1" xfId="19" applyNumberFormat="1" applyFont="1" applyFill="1" applyBorder="1" applyAlignment="1" applyProtection="1">
      <alignment horizontal="left" vertical="center" wrapText="1"/>
      <protection locked="0"/>
    </xf>
    <xf numFmtId="49" fontId="32" fillId="10" borderId="27" xfId="19" applyNumberFormat="1" applyFont="1" applyFill="1" applyBorder="1" applyAlignment="1" applyProtection="1">
      <alignment horizontal="center" vertical="center" wrapText="1"/>
      <protection locked="0"/>
    </xf>
    <xf numFmtId="49" fontId="21" fillId="10" borderId="2" xfId="19" applyNumberFormat="1" applyFont="1" applyFill="1" applyBorder="1" applyAlignment="1" applyProtection="1">
      <alignment horizontal="left" vertical="center" wrapText="1"/>
      <protection locked="0"/>
    </xf>
    <xf numFmtId="49" fontId="32" fillId="10" borderId="9" xfId="19" applyNumberFormat="1" applyFont="1" applyFill="1" applyBorder="1" applyAlignment="1" applyProtection="1">
      <alignment horizontal="center" vertical="center" wrapText="1"/>
      <protection locked="0"/>
    </xf>
    <xf numFmtId="49" fontId="21" fillId="6" borderId="5" xfId="19" applyNumberFormat="1" applyFont="1" applyFill="1" applyBorder="1" applyAlignment="1" applyProtection="1">
      <alignment horizontal="center" vertical="center" wrapText="1"/>
      <protection locked="0"/>
    </xf>
    <xf numFmtId="49" fontId="20" fillId="6" borderId="2" xfId="19" applyNumberFormat="1" applyFont="1" applyFill="1" applyBorder="1" applyAlignment="1" applyProtection="1">
      <alignment horizontal="left" vertical="center" wrapText="1"/>
      <protection locked="0"/>
    </xf>
    <xf numFmtId="49" fontId="24" fillId="6" borderId="0" xfId="19" applyNumberFormat="1" applyFont="1" applyFill="1" applyBorder="1" applyAlignment="1" applyProtection="1">
      <alignment horizontal="center" vertical="center" wrapText="1"/>
      <protection locked="0"/>
    </xf>
    <xf numFmtId="49" fontId="21" fillId="6" borderId="11" xfId="19" applyNumberFormat="1" applyFont="1" applyFill="1" applyBorder="1" applyAlignment="1" applyProtection="1">
      <alignment horizontal="center" vertical="center" wrapText="1"/>
      <protection locked="0"/>
    </xf>
    <xf numFmtId="49" fontId="20" fillId="10" borderId="1" xfId="19" applyNumberFormat="1" applyFont="1" applyFill="1" applyBorder="1" applyAlignment="1" applyProtection="1">
      <alignment horizontal="center" vertical="center" wrapText="1"/>
      <protection locked="0"/>
    </xf>
    <xf numFmtId="165" fontId="21" fillId="10" borderId="1" xfId="19" applyNumberFormat="1" applyFont="1" applyFill="1" applyBorder="1" applyAlignment="1" applyProtection="1">
      <alignment horizontal="right" vertical="center" wrapText="1"/>
      <protection locked="0"/>
    </xf>
    <xf numFmtId="49" fontId="33" fillId="6" borderId="1" xfId="19" applyNumberFormat="1" applyFont="1" applyFill="1" applyBorder="1" applyAlignment="1" applyProtection="1">
      <alignment horizontal="left" vertical="center" wrapText="1"/>
      <protection locked="0"/>
    </xf>
    <xf numFmtId="49" fontId="26" fillId="6" borderId="11" xfId="19" applyNumberFormat="1" applyFont="1" applyFill="1" applyBorder="1" applyAlignment="1" applyProtection="1">
      <alignment horizontal="left" vertical="center" wrapText="1"/>
      <protection locked="0"/>
    </xf>
    <xf numFmtId="49" fontId="25" fillId="6" borderId="4" xfId="19" applyNumberFormat="1" applyFont="1" applyFill="1" applyBorder="1" applyAlignment="1" applyProtection="1">
      <alignment horizontal="center" vertical="center" wrapText="1"/>
      <protection locked="0"/>
    </xf>
    <xf numFmtId="49" fontId="21" fillId="6" borderId="11" xfId="19" applyNumberFormat="1" applyFont="1" applyFill="1" applyBorder="1" applyAlignment="1" applyProtection="1">
      <alignment horizontal="left" vertical="center" wrapText="1"/>
      <protection locked="0"/>
    </xf>
    <xf numFmtId="49" fontId="26" fillId="6" borderId="21" xfId="19" applyNumberFormat="1" applyFont="1" applyFill="1" applyBorder="1" applyAlignment="1" applyProtection="1">
      <alignment horizontal="center" vertical="center" wrapText="1"/>
      <protection locked="0"/>
    </xf>
    <xf numFmtId="165" fontId="26" fillId="6" borderId="2" xfId="19" applyNumberFormat="1" applyFont="1" applyFill="1" applyBorder="1" applyAlignment="1" applyProtection="1">
      <alignment horizontal="right" vertical="center" wrapText="1"/>
      <protection locked="0"/>
    </xf>
    <xf numFmtId="49" fontId="26" fillId="6" borderId="13" xfId="19" applyNumberFormat="1" applyFont="1" applyFill="1" applyBorder="1" applyAlignment="1" applyProtection="1">
      <alignment horizontal="left" vertical="center" wrapText="1"/>
      <protection locked="0"/>
    </xf>
    <xf numFmtId="49" fontId="26" fillId="6" borderId="3" xfId="19" applyNumberFormat="1" applyFont="1" applyFill="1" applyBorder="1" applyAlignment="1" applyProtection="1">
      <alignment horizontal="left" vertical="center" wrapText="1"/>
      <protection locked="0"/>
    </xf>
    <xf numFmtId="165" fontId="26" fillId="6" borderId="3" xfId="19" applyNumberFormat="1" applyFont="1" applyFill="1" applyBorder="1" applyAlignment="1" applyProtection="1">
      <alignment horizontal="right" vertical="center" wrapText="1"/>
      <protection locked="0"/>
    </xf>
    <xf numFmtId="165" fontId="26" fillId="6" borderId="30" xfId="19" applyNumberFormat="1" applyFont="1" applyFill="1" applyBorder="1" applyAlignment="1" applyProtection="1">
      <alignment horizontal="right" vertical="center" wrapText="1"/>
      <protection locked="0"/>
    </xf>
    <xf numFmtId="49" fontId="21" fillId="6" borderId="25" xfId="19" applyNumberFormat="1" applyFont="1" applyFill="1" applyBorder="1" applyAlignment="1" applyProtection="1">
      <alignment horizontal="center" vertical="center" wrapText="1"/>
      <protection locked="0"/>
    </xf>
    <xf numFmtId="49" fontId="20" fillId="6" borderId="11" xfId="19" applyNumberFormat="1" applyFont="1" applyFill="1" applyBorder="1" applyAlignment="1" applyProtection="1">
      <alignment horizontal="center" vertical="center" wrapText="1"/>
      <protection locked="0"/>
    </xf>
    <xf numFmtId="49" fontId="24" fillId="6" borderId="26" xfId="19" applyNumberFormat="1" applyFont="1" applyFill="1" applyBorder="1" applyAlignment="1" applyProtection="1">
      <alignment vertical="center" wrapText="1"/>
      <protection locked="0"/>
    </xf>
    <xf numFmtId="165" fontId="20" fillId="11" borderId="1" xfId="19" applyNumberFormat="1" applyFont="1" applyFill="1" applyBorder="1" applyAlignment="1" applyProtection="1">
      <alignment horizontal="right" vertical="center" wrapText="1"/>
      <protection locked="0"/>
    </xf>
    <xf numFmtId="49" fontId="21" fillId="10" borderId="1" xfId="19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9" applyFont="1"/>
    <xf numFmtId="49" fontId="25" fillId="6" borderId="1" xfId="19" applyNumberFormat="1" applyFont="1" applyFill="1" applyBorder="1" applyAlignment="1" applyProtection="1">
      <alignment horizontal="center" vertical="center" wrapText="1"/>
      <protection locked="0"/>
    </xf>
    <xf numFmtId="49" fontId="34" fillId="6" borderId="26" xfId="19" applyNumberFormat="1" applyFont="1" applyFill="1" applyBorder="1" applyAlignment="1" applyProtection="1">
      <alignment horizontal="center" vertical="center" wrapText="1"/>
      <protection locked="0"/>
    </xf>
    <xf numFmtId="49" fontId="21" fillId="6" borderId="0" xfId="19" applyNumberFormat="1" applyFont="1" applyFill="1" applyBorder="1" applyAlignment="1" applyProtection="1">
      <alignment horizontal="center" vertical="center" wrapText="1"/>
      <protection locked="0"/>
    </xf>
    <xf numFmtId="49" fontId="30" fillId="10" borderId="1" xfId="19" applyNumberFormat="1" applyFont="1" applyFill="1" applyBorder="1" applyAlignment="1" applyProtection="1">
      <alignment horizontal="center" vertical="center" wrapText="1"/>
      <protection locked="0"/>
    </xf>
    <xf numFmtId="49" fontId="32" fillId="10" borderId="1" xfId="19" applyNumberFormat="1" applyFont="1" applyFill="1" applyBorder="1" applyAlignment="1" applyProtection="1">
      <alignment horizontal="left" vertical="center" wrapText="1"/>
      <protection locked="0"/>
    </xf>
    <xf numFmtId="49" fontId="21" fillId="6" borderId="1" xfId="19" applyNumberFormat="1" applyFont="1" applyFill="1" applyBorder="1" applyAlignment="1" applyProtection="1">
      <alignment horizontal="left" vertical="center"/>
      <protection locked="0"/>
    </xf>
    <xf numFmtId="49" fontId="25" fillId="6" borderId="31" xfId="19" applyNumberFormat="1" applyFont="1" applyFill="1" applyBorder="1" applyAlignment="1" applyProtection="1">
      <alignment horizontal="center" vertical="center" wrapText="1"/>
      <protection locked="0"/>
    </xf>
    <xf numFmtId="49" fontId="25" fillId="6" borderId="17" xfId="19" applyNumberFormat="1" applyFont="1" applyFill="1" applyBorder="1" applyAlignment="1" applyProtection="1">
      <alignment horizontal="center" vertical="center" wrapText="1"/>
      <protection locked="0"/>
    </xf>
    <xf numFmtId="49" fontId="25" fillId="6" borderId="19" xfId="19" applyNumberFormat="1" applyFont="1" applyFill="1" applyBorder="1" applyAlignment="1" applyProtection="1">
      <alignment horizontal="center" vertical="center" wrapText="1"/>
      <protection locked="0"/>
    </xf>
    <xf numFmtId="165" fontId="4" fillId="0" borderId="0" xfId="19" applyNumberFormat="1"/>
    <xf numFmtId="0" fontId="5" fillId="0" borderId="0" xfId="19" applyFont="1" applyAlignment="1">
      <alignment vertical="top"/>
    </xf>
    <xf numFmtId="165" fontId="5" fillId="0" borderId="0" xfId="19" applyNumberFormat="1" applyFont="1"/>
    <xf numFmtId="0" fontId="17" fillId="0" borderId="0" xfId="32" applyFont="1" applyBorder="1" applyAlignment="1"/>
    <xf numFmtId="0" fontId="18" fillId="0" borderId="0" xfId="32" applyFont="1" applyBorder="1" applyAlignment="1">
      <alignment wrapText="1"/>
    </xf>
    <xf numFmtId="0" fontId="36" fillId="12" borderId="0" xfId="34" applyFill="1" applyAlignment="1">
      <alignment horizontal="left" vertical="top" wrapText="1"/>
    </xf>
    <xf numFmtId="0" fontId="38" fillId="12" borderId="32" xfId="34" applyFont="1" applyFill="1" applyBorder="1" applyAlignment="1">
      <alignment horizontal="center" vertical="center" wrapText="1"/>
    </xf>
    <xf numFmtId="0" fontId="39" fillId="13" borderId="32" xfId="34" applyFont="1" applyFill="1" applyBorder="1" applyAlignment="1">
      <alignment horizontal="center" vertical="center" wrapText="1"/>
    </xf>
    <xf numFmtId="0" fontId="40" fillId="13" borderId="33" xfId="34" applyFont="1" applyFill="1" applyBorder="1" applyAlignment="1">
      <alignment horizontal="center" vertical="center" wrapText="1"/>
    </xf>
    <xf numFmtId="0" fontId="41" fillId="12" borderId="34" xfId="34" applyFont="1" applyFill="1" applyBorder="1" applyAlignment="1">
      <alignment horizontal="center" vertical="center" wrapText="1"/>
    </xf>
    <xf numFmtId="0" fontId="40" fillId="14" borderId="33" xfId="34" applyFont="1" applyFill="1" applyBorder="1" applyAlignment="1">
      <alignment horizontal="center" vertical="center" wrapText="1"/>
    </xf>
    <xf numFmtId="0" fontId="41" fillId="12" borderId="35" xfId="34" applyFont="1" applyFill="1" applyBorder="1" applyAlignment="1">
      <alignment horizontal="center" vertical="center" wrapText="1"/>
    </xf>
    <xf numFmtId="0" fontId="40" fillId="12" borderId="32" xfId="34" applyFont="1" applyFill="1" applyBorder="1" applyAlignment="1">
      <alignment horizontal="center" vertical="center" wrapText="1"/>
    </xf>
    <xf numFmtId="0" fontId="39" fillId="13" borderId="32" xfId="34" applyFont="1" applyFill="1" applyBorder="1" applyAlignment="1">
      <alignment horizontal="left" vertical="center" wrapText="1"/>
    </xf>
    <xf numFmtId="0" fontId="40" fillId="14" borderId="32" xfId="34" applyFont="1" applyFill="1" applyBorder="1" applyAlignment="1">
      <alignment horizontal="left" vertical="center" wrapText="1"/>
    </xf>
    <xf numFmtId="0" fontId="40" fillId="12" borderId="32" xfId="34" applyFont="1" applyFill="1" applyBorder="1" applyAlignment="1">
      <alignment horizontal="left" vertical="center" wrapText="1"/>
    </xf>
    <xf numFmtId="0" fontId="38" fillId="12" borderId="36" xfId="34" applyFont="1" applyFill="1" applyBorder="1" applyAlignment="1">
      <alignment horizontal="center" vertical="center" wrapText="1"/>
    </xf>
    <xf numFmtId="0" fontId="40" fillId="13" borderId="36" xfId="34" applyFont="1" applyFill="1" applyBorder="1" applyAlignment="1">
      <alignment horizontal="center" vertical="center" wrapText="1"/>
    </xf>
    <xf numFmtId="0" fontId="40" fillId="14" borderId="36" xfId="34" applyFont="1" applyFill="1" applyBorder="1" applyAlignment="1">
      <alignment horizontal="center" vertical="center" wrapText="1"/>
    </xf>
    <xf numFmtId="0" fontId="41" fillId="12" borderId="36" xfId="34" applyFont="1" applyFill="1" applyBorder="1" applyAlignment="1">
      <alignment horizontal="center" vertical="center" wrapText="1"/>
    </xf>
    <xf numFmtId="0" fontId="40" fillId="12" borderId="32" xfId="34" applyFont="1" applyFill="1" applyBorder="1" applyAlignment="1">
      <alignment horizontal="left" wrapText="1"/>
    </xf>
    <xf numFmtId="0" fontId="40" fillId="12" borderId="33" xfId="34" applyFont="1" applyFill="1" applyBorder="1" applyAlignment="1">
      <alignment horizontal="center" wrapText="1"/>
    </xf>
    <xf numFmtId="0" fontId="41" fillId="12" borderId="37" xfId="34" applyFont="1" applyFill="1" applyBorder="1" applyAlignment="1">
      <alignment horizontal="center" vertical="center" wrapText="1"/>
    </xf>
    <xf numFmtId="0" fontId="40" fillId="13" borderId="38" xfId="34" applyFont="1" applyFill="1" applyBorder="1" applyAlignment="1">
      <alignment horizontal="center" vertical="center" wrapText="1"/>
    </xf>
    <xf numFmtId="0" fontId="41" fillId="12" borderId="24" xfId="34" applyFont="1" applyFill="1" applyBorder="1" applyAlignment="1">
      <alignment horizontal="center" vertical="center" wrapText="1"/>
    </xf>
    <xf numFmtId="0" fontId="40" fillId="14" borderId="37" xfId="34" applyFont="1" applyFill="1" applyBorder="1" applyAlignment="1">
      <alignment horizontal="center" vertical="center" wrapText="1"/>
    </xf>
    <xf numFmtId="0" fontId="40" fillId="14" borderId="39" xfId="34" applyFont="1" applyFill="1" applyBorder="1" applyAlignment="1">
      <alignment horizontal="center" vertical="center" wrapText="1"/>
    </xf>
    <xf numFmtId="0" fontId="40" fillId="14" borderId="40" xfId="34" applyFont="1" applyFill="1" applyBorder="1" applyAlignment="1">
      <alignment horizontal="left" vertical="center" wrapText="1"/>
    </xf>
    <xf numFmtId="0" fontId="40" fillId="5" borderId="24" xfId="34" applyFont="1" applyFill="1" applyBorder="1" applyAlignment="1">
      <alignment horizontal="center" vertical="center" wrapText="1"/>
    </xf>
    <xf numFmtId="0" fontId="40" fillId="12" borderId="35" xfId="34" applyFont="1" applyFill="1" applyBorder="1" applyAlignment="1">
      <alignment horizontal="center" vertical="center" wrapText="1"/>
    </xf>
    <xf numFmtId="0" fontId="40" fillId="12" borderId="35" xfId="34" applyFont="1" applyFill="1" applyBorder="1" applyAlignment="1">
      <alignment horizontal="left" vertical="center" wrapText="1"/>
    </xf>
    <xf numFmtId="0" fontId="40" fillId="13" borderId="42" xfId="34" applyFont="1" applyFill="1" applyBorder="1" applyAlignment="1">
      <alignment horizontal="center" vertical="center" wrapText="1"/>
    </xf>
    <xf numFmtId="0" fontId="39" fillId="13" borderId="41" xfId="34" applyFont="1" applyFill="1" applyBorder="1" applyAlignment="1">
      <alignment horizontal="left" vertical="center" wrapText="1"/>
    </xf>
    <xf numFmtId="0" fontId="40" fillId="12" borderId="24" xfId="34" applyFont="1" applyFill="1" applyBorder="1" applyAlignment="1">
      <alignment horizontal="center" vertical="center" wrapText="1"/>
    </xf>
    <xf numFmtId="0" fontId="40" fillId="12" borderId="24" xfId="34" applyFont="1" applyFill="1" applyBorder="1" applyAlignment="1">
      <alignment horizontal="left" vertical="center" wrapText="1"/>
    </xf>
    <xf numFmtId="0" fontId="40" fillId="12" borderId="33" xfId="34" applyFont="1" applyFill="1" applyBorder="1" applyAlignment="1">
      <alignment horizontal="left" vertical="center" wrapText="1"/>
    </xf>
    <xf numFmtId="0" fontId="40" fillId="12" borderId="40" xfId="34" applyFont="1" applyFill="1" applyBorder="1" applyAlignment="1">
      <alignment horizontal="center" vertical="center" wrapText="1"/>
    </xf>
    <xf numFmtId="0" fontId="40" fillId="14" borderId="42" xfId="34" applyFont="1" applyFill="1" applyBorder="1" applyAlignment="1">
      <alignment horizontal="center" vertical="center" wrapText="1"/>
    </xf>
    <xf numFmtId="49" fontId="29" fillId="6" borderId="26" xfId="19" applyNumberFormat="1" applyFont="1" applyFill="1" applyBorder="1" applyAlignment="1" applyProtection="1">
      <alignment horizontal="center" vertical="center" wrapText="1"/>
      <protection locked="0"/>
    </xf>
    <xf numFmtId="49" fontId="25" fillId="6" borderId="25" xfId="19" applyNumberFormat="1" applyFont="1" applyFill="1" applyBorder="1" applyAlignment="1" applyProtection="1">
      <alignment horizontal="center" vertical="center" wrapText="1"/>
      <protection locked="0"/>
    </xf>
    <xf numFmtId="49" fontId="11" fillId="0" borderId="24" xfId="33" applyNumberFormat="1" applyFont="1" applyBorder="1" applyAlignment="1">
      <alignment horizontal="center" vertical="center"/>
    </xf>
    <xf numFmtId="0" fontId="11" fillId="0" borderId="24" xfId="33" applyFont="1" applyBorder="1" applyAlignment="1">
      <alignment horizontal="left" vertical="top" wrapText="1"/>
    </xf>
    <xf numFmtId="4" fontId="11" fillId="0" borderId="24" xfId="33" applyNumberFormat="1" applyFont="1" applyBorder="1" applyAlignment="1">
      <alignment horizontal="right" vertical="center"/>
    </xf>
    <xf numFmtId="0" fontId="11" fillId="0" borderId="24" xfId="33" applyFont="1" applyBorder="1"/>
    <xf numFmtId="0" fontId="11" fillId="0" borderId="0" xfId="33" applyFont="1"/>
    <xf numFmtId="49" fontId="30" fillId="11" borderId="1" xfId="19" applyNumberFormat="1" applyFont="1" applyFill="1" applyBorder="1" applyAlignment="1" applyProtection="1">
      <alignment horizontal="center" vertical="center" wrapText="1"/>
      <protection locked="0"/>
    </xf>
    <xf numFmtId="49" fontId="20" fillId="11" borderId="1" xfId="19" applyNumberFormat="1" applyFont="1" applyFill="1" applyBorder="1" applyAlignment="1" applyProtection="1">
      <alignment horizontal="left" vertical="center" wrapText="1"/>
      <protection locked="0"/>
    </xf>
    <xf numFmtId="49" fontId="20" fillId="11" borderId="1" xfId="19" applyNumberFormat="1" applyFont="1" applyFill="1" applyBorder="1" applyAlignment="1" applyProtection="1">
      <alignment horizontal="center" vertical="center" wrapText="1"/>
      <protection locked="0"/>
    </xf>
    <xf numFmtId="49" fontId="20" fillId="11" borderId="12" xfId="19" applyNumberFormat="1" applyFont="1" applyFill="1" applyBorder="1" applyAlignment="1" applyProtection="1">
      <alignment horizontal="center" vertical="center" wrapText="1"/>
      <protection locked="0"/>
    </xf>
    <xf numFmtId="49" fontId="30" fillId="11" borderId="15" xfId="19" applyNumberFormat="1" applyFont="1" applyFill="1" applyBorder="1" applyAlignment="1" applyProtection="1">
      <alignment horizontal="center" vertical="center" wrapText="1"/>
      <protection locked="0"/>
    </xf>
    <xf numFmtId="49" fontId="20" fillId="11" borderId="16" xfId="19" applyNumberFormat="1" applyFont="1" applyFill="1" applyBorder="1" applyAlignment="1" applyProtection="1">
      <alignment horizontal="left" vertical="center" wrapText="1"/>
      <protection locked="0"/>
    </xf>
    <xf numFmtId="49" fontId="20" fillId="15" borderId="1" xfId="19" applyNumberFormat="1" applyFont="1" applyFill="1" applyBorder="1" applyAlignment="1" applyProtection="1">
      <alignment horizontal="center" vertical="center" wrapText="1"/>
      <protection locked="0"/>
    </xf>
    <xf numFmtId="49" fontId="30" fillId="15" borderId="1" xfId="19" applyNumberFormat="1" applyFont="1" applyFill="1" applyBorder="1" applyAlignment="1" applyProtection="1">
      <alignment horizontal="center" vertical="center" wrapText="1"/>
      <protection locked="0"/>
    </xf>
    <xf numFmtId="49" fontId="20" fillId="15" borderId="1" xfId="19" applyNumberFormat="1" applyFont="1" applyFill="1" applyBorder="1" applyAlignment="1" applyProtection="1">
      <alignment horizontal="left" vertical="center" wrapText="1"/>
      <protection locked="0"/>
    </xf>
    <xf numFmtId="165" fontId="20" fillId="15" borderId="1" xfId="19" applyNumberFormat="1" applyFont="1" applyFill="1" applyBorder="1" applyAlignment="1" applyProtection="1">
      <alignment horizontal="right" vertical="center" wrapText="1"/>
      <protection locked="0"/>
    </xf>
    <xf numFmtId="49" fontId="26" fillId="6" borderId="11" xfId="19" applyNumberFormat="1" applyFont="1" applyFill="1" applyBorder="1" applyAlignment="1" applyProtection="1">
      <alignment horizontal="center" vertical="center" wrapText="1"/>
      <protection locked="0"/>
    </xf>
    <xf numFmtId="49" fontId="20" fillId="9" borderId="16" xfId="19" applyNumberFormat="1" applyFont="1" applyFill="1" applyBorder="1" applyAlignment="1" applyProtection="1">
      <alignment horizontal="center" vertical="center" wrapText="1"/>
      <protection locked="0"/>
    </xf>
    <xf numFmtId="49" fontId="25" fillId="6" borderId="24" xfId="19" applyNumberFormat="1" applyFont="1" applyFill="1" applyBorder="1" applyAlignment="1" applyProtection="1">
      <alignment horizontal="center" vertical="center" wrapText="1"/>
      <protection locked="0"/>
    </xf>
    <xf numFmtId="49" fontId="24" fillId="6" borderId="24" xfId="19" applyNumberFormat="1" applyFont="1" applyFill="1" applyBorder="1" applyAlignment="1" applyProtection="1">
      <alignment horizontal="center" vertical="center" wrapText="1"/>
      <protection locked="0"/>
    </xf>
    <xf numFmtId="49" fontId="24" fillId="16" borderId="24" xfId="19" applyNumberFormat="1" applyFont="1" applyFill="1" applyBorder="1" applyAlignment="1" applyProtection="1">
      <alignment horizontal="center" vertical="center" wrapText="1"/>
      <protection locked="0"/>
    </xf>
    <xf numFmtId="49" fontId="31" fillId="6" borderId="24" xfId="19" applyNumberFormat="1" applyFont="1" applyFill="1" applyBorder="1" applyAlignment="1" applyProtection="1">
      <alignment horizontal="center" vertical="center" wrapText="1"/>
      <protection locked="0"/>
    </xf>
    <xf numFmtId="49" fontId="31" fillId="16" borderId="24" xfId="19" applyNumberFormat="1" applyFont="1" applyFill="1" applyBorder="1" applyAlignment="1" applyProtection="1">
      <alignment horizontal="center" vertical="center" wrapText="1"/>
      <protection locked="0"/>
    </xf>
    <xf numFmtId="49" fontId="31" fillId="16" borderId="11" xfId="19" applyNumberFormat="1" applyFont="1" applyFill="1" applyBorder="1" applyAlignment="1" applyProtection="1">
      <alignment horizontal="center" vertical="center" wrapText="1"/>
      <protection locked="0"/>
    </xf>
    <xf numFmtId="165" fontId="31" fillId="16" borderId="1" xfId="19" applyNumberFormat="1" applyFont="1" applyFill="1" applyBorder="1" applyAlignment="1" applyProtection="1">
      <alignment horizontal="right" vertical="center" wrapText="1"/>
      <protection locked="0"/>
    </xf>
    <xf numFmtId="165" fontId="31" fillId="6" borderId="1" xfId="19" applyNumberFormat="1" applyFont="1" applyFill="1" applyBorder="1" applyAlignment="1" applyProtection="1">
      <alignment horizontal="right" vertical="center" wrapText="1"/>
      <protection locked="0"/>
    </xf>
    <xf numFmtId="49" fontId="20" fillId="10" borderId="25" xfId="19" applyNumberFormat="1" applyFont="1" applyFill="1" applyBorder="1" applyAlignment="1" applyProtection="1">
      <alignment horizontal="center" vertical="center" wrapText="1"/>
      <protection locked="0"/>
    </xf>
    <xf numFmtId="49" fontId="30" fillId="10" borderId="24" xfId="19" applyNumberFormat="1" applyFont="1" applyFill="1" applyBorder="1" applyAlignment="1" applyProtection="1">
      <alignment horizontal="center" vertical="center" wrapText="1"/>
      <protection locked="0"/>
    </xf>
    <xf numFmtId="49" fontId="30" fillId="11" borderId="24" xfId="19" applyNumberFormat="1" applyFont="1" applyFill="1" applyBorder="1" applyAlignment="1" applyProtection="1">
      <alignment horizontal="center" vertical="center" wrapText="1"/>
      <protection locked="0"/>
    </xf>
    <xf numFmtId="49" fontId="33" fillId="10" borderId="24" xfId="19" applyNumberFormat="1" applyFont="1" applyFill="1" applyBorder="1" applyAlignment="1" applyProtection="1">
      <alignment horizontal="center" vertical="center" wrapText="1"/>
      <protection locked="0"/>
    </xf>
    <xf numFmtId="49" fontId="32" fillId="10" borderId="15" xfId="19" applyNumberFormat="1" applyFont="1" applyFill="1" applyBorder="1" applyAlignment="1" applyProtection="1">
      <alignment horizontal="center" vertical="center" wrapText="1"/>
      <protection locked="0"/>
    </xf>
    <xf numFmtId="49" fontId="32" fillId="10" borderId="16" xfId="19" applyNumberFormat="1" applyFont="1" applyFill="1" applyBorder="1" applyAlignment="1" applyProtection="1">
      <alignment horizontal="left" vertical="center" wrapText="1"/>
      <protection locked="0"/>
    </xf>
    <xf numFmtId="165" fontId="32" fillId="10" borderId="1" xfId="19" applyNumberFormat="1" applyFont="1" applyFill="1" applyBorder="1" applyAlignment="1" applyProtection="1">
      <alignment horizontal="right" vertical="center" wrapText="1"/>
      <protection locked="0"/>
    </xf>
    <xf numFmtId="49" fontId="24" fillId="18" borderId="24" xfId="19" applyNumberFormat="1" applyFont="1" applyFill="1" applyBorder="1" applyAlignment="1" applyProtection="1">
      <alignment vertical="center" wrapText="1"/>
      <protection locked="0"/>
    </xf>
    <xf numFmtId="49" fontId="31" fillId="18" borderId="24" xfId="19" applyNumberFormat="1" applyFont="1" applyFill="1" applyBorder="1" applyAlignment="1" applyProtection="1">
      <alignment horizontal="center" vertical="center" wrapText="1"/>
      <protection locked="0"/>
    </xf>
    <xf numFmtId="49" fontId="31" fillId="18" borderId="11" xfId="19" applyNumberFormat="1" applyFont="1" applyFill="1" applyBorder="1" applyAlignment="1" applyProtection="1">
      <alignment horizontal="center" vertical="center" wrapText="1"/>
      <protection locked="0"/>
    </xf>
    <xf numFmtId="49" fontId="31" fillId="18" borderId="1" xfId="19" applyNumberFormat="1" applyFont="1" applyFill="1" applyBorder="1" applyAlignment="1" applyProtection="1">
      <alignment horizontal="left" vertical="center" wrapText="1"/>
      <protection locked="0"/>
    </xf>
    <xf numFmtId="165" fontId="31" fillId="18" borderId="1" xfId="19" applyNumberFormat="1" applyFont="1" applyFill="1" applyBorder="1" applyAlignment="1" applyProtection="1">
      <alignment horizontal="right" vertical="center" wrapText="1"/>
      <protection locked="0"/>
    </xf>
    <xf numFmtId="49" fontId="31" fillId="18" borderId="24" xfId="19" applyNumberFormat="1" applyFont="1" applyFill="1" applyBorder="1" applyAlignment="1" applyProtection="1">
      <alignment vertical="center" wrapText="1"/>
      <protection locked="0"/>
    </xf>
    <xf numFmtId="165" fontId="21" fillId="6" borderId="11" xfId="19" applyNumberFormat="1" applyFont="1" applyFill="1" applyBorder="1" applyAlignment="1" applyProtection="1">
      <alignment horizontal="right" vertical="center" wrapText="1"/>
      <protection locked="0"/>
    </xf>
    <xf numFmtId="49" fontId="21" fillId="6" borderId="24" xfId="19" applyNumberFormat="1" applyFont="1" applyFill="1" applyBorder="1" applyAlignment="1" applyProtection="1">
      <alignment horizontal="center" vertical="center" wrapText="1"/>
      <protection locked="0"/>
    </xf>
    <xf numFmtId="49" fontId="20" fillId="18" borderId="1" xfId="19" applyNumberFormat="1" applyFont="1" applyFill="1" applyBorder="1" applyAlignment="1" applyProtection="1">
      <alignment horizontal="center" vertical="center" wrapText="1"/>
      <protection locked="0"/>
    </xf>
    <xf numFmtId="49" fontId="20" fillId="18" borderId="2" xfId="19" applyNumberFormat="1" applyFont="1" applyFill="1" applyBorder="1" applyAlignment="1" applyProtection="1">
      <alignment horizontal="center" vertical="center" wrapText="1"/>
      <protection locked="0"/>
    </xf>
    <xf numFmtId="49" fontId="20" fillId="18" borderId="1" xfId="19" applyNumberFormat="1" applyFont="1" applyFill="1" applyBorder="1" applyAlignment="1" applyProtection="1">
      <alignment horizontal="left" vertical="center" wrapText="1"/>
      <protection locked="0"/>
    </xf>
    <xf numFmtId="165" fontId="20" fillId="18" borderId="1" xfId="19" applyNumberFormat="1" applyFont="1" applyFill="1" applyBorder="1" applyAlignment="1" applyProtection="1">
      <alignment horizontal="right" vertical="center" wrapText="1"/>
      <protection locked="0"/>
    </xf>
    <xf numFmtId="49" fontId="20" fillId="18" borderId="16" xfId="19" applyNumberFormat="1" applyFont="1" applyFill="1" applyBorder="1" applyAlignment="1" applyProtection="1">
      <alignment horizontal="center" vertical="center" wrapText="1"/>
      <protection locked="0"/>
    </xf>
    <xf numFmtId="49" fontId="20" fillId="18" borderId="16" xfId="19" applyNumberFormat="1" applyFont="1" applyFill="1" applyBorder="1" applyAlignment="1" applyProtection="1">
      <alignment horizontal="left" vertical="center" wrapText="1"/>
      <protection locked="0"/>
    </xf>
    <xf numFmtId="49" fontId="33" fillId="11" borderId="1" xfId="19" applyNumberFormat="1" applyFont="1" applyFill="1" applyBorder="1" applyAlignment="1" applyProtection="1">
      <alignment horizontal="center" vertical="center" wrapText="1"/>
      <protection locked="0"/>
    </xf>
    <xf numFmtId="49" fontId="33" fillId="11" borderId="1" xfId="19" applyNumberFormat="1" applyFont="1" applyFill="1" applyBorder="1" applyAlignment="1" applyProtection="1">
      <alignment horizontal="left" vertical="center" wrapText="1"/>
      <protection locked="0"/>
    </xf>
    <xf numFmtId="0" fontId="41" fillId="12" borderId="37" xfId="34" applyFont="1" applyFill="1" applyBorder="1" applyAlignment="1">
      <alignment horizontal="center" wrapText="1"/>
    </xf>
    <xf numFmtId="0" fontId="40" fillId="12" borderId="40" xfId="34" applyFont="1" applyFill="1" applyBorder="1" applyAlignment="1">
      <alignment horizontal="center" wrapText="1"/>
    </xf>
    <xf numFmtId="0" fontId="40" fillId="12" borderId="40" xfId="34" applyFont="1" applyFill="1" applyBorder="1" applyAlignment="1">
      <alignment horizontal="left" wrapText="1"/>
    </xf>
    <xf numFmtId="0" fontId="41" fillId="12" borderId="24" xfId="34" applyFont="1" applyFill="1" applyBorder="1" applyAlignment="1">
      <alignment horizontal="center" wrapText="1"/>
    </xf>
    <xf numFmtId="0" fontId="40" fillId="12" borderId="24" xfId="34" applyFont="1" applyFill="1" applyBorder="1" applyAlignment="1">
      <alignment horizontal="center" wrapText="1"/>
    </xf>
    <xf numFmtId="0" fontId="40" fillId="12" borderId="24" xfId="34" applyFont="1" applyFill="1" applyBorder="1" applyAlignment="1">
      <alignment horizontal="left" wrapText="1"/>
    </xf>
    <xf numFmtId="166" fontId="40" fillId="5" borderId="24" xfId="34" applyNumberFormat="1" applyFont="1" applyFill="1" applyBorder="1" applyAlignment="1">
      <alignment horizontal="right" vertical="center" wrapText="1"/>
    </xf>
    <xf numFmtId="0" fontId="39" fillId="5" borderId="34" xfId="34" applyFont="1" applyFill="1" applyBorder="1" applyAlignment="1">
      <alignment horizontal="center" vertical="center" wrapText="1"/>
    </xf>
    <xf numFmtId="0" fontId="40" fillId="13" borderId="39" xfId="34" applyFont="1" applyFill="1" applyBorder="1" applyAlignment="1">
      <alignment horizontal="center" vertical="center" wrapText="1"/>
    </xf>
    <xf numFmtId="0" fontId="40" fillId="13" borderId="24" xfId="34" applyFont="1" applyFill="1" applyBorder="1" applyAlignment="1">
      <alignment horizontal="center" vertical="center" wrapText="1"/>
    </xf>
    <xf numFmtId="0" fontId="40" fillId="13" borderId="37" xfId="34" applyFont="1" applyFill="1" applyBorder="1" applyAlignment="1">
      <alignment horizontal="center" vertical="center" wrapText="1"/>
    </xf>
    <xf numFmtId="0" fontId="40" fillId="5" borderId="38" xfId="34" applyFont="1" applyFill="1" applyBorder="1" applyAlignment="1">
      <alignment horizontal="center" vertical="center" wrapText="1"/>
    </xf>
    <xf numFmtId="0" fontId="40" fillId="13" borderId="32" xfId="34" applyFont="1" applyFill="1" applyBorder="1" applyAlignment="1">
      <alignment horizontal="left" vertical="center" wrapText="1"/>
    </xf>
    <xf numFmtId="0" fontId="41" fillId="12" borderId="38" xfId="34" applyFont="1" applyFill="1" applyBorder="1" applyAlignment="1">
      <alignment horizontal="center" vertical="center" wrapText="1"/>
    </xf>
    <xf numFmtId="0" fontId="40" fillId="5" borderId="33" xfId="34" applyFont="1" applyFill="1" applyBorder="1" applyAlignment="1">
      <alignment horizontal="center" vertical="center" wrapText="1"/>
    </xf>
    <xf numFmtId="0" fontId="40" fillId="5" borderId="32" xfId="34" applyFont="1" applyFill="1" applyBorder="1" applyAlignment="1">
      <alignment horizontal="left" vertical="center" wrapText="1"/>
    </xf>
    <xf numFmtId="0" fontId="40" fillId="5" borderId="36" xfId="34" applyFont="1" applyFill="1" applyBorder="1" applyAlignment="1">
      <alignment horizontal="center" vertical="center" wrapText="1"/>
    </xf>
    <xf numFmtId="0" fontId="40" fillId="12" borderId="41" xfId="34" applyFont="1" applyFill="1" applyBorder="1" applyAlignment="1">
      <alignment horizontal="center" vertical="center" wrapText="1"/>
    </xf>
    <xf numFmtId="0" fontId="36" fillId="12" borderId="24" xfId="34" applyFill="1" applyBorder="1" applyAlignment="1">
      <alignment horizontal="center" vertical="center" wrapText="1"/>
    </xf>
    <xf numFmtId="0" fontId="36" fillId="5" borderId="24" xfId="34" applyFill="1" applyBorder="1" applyAlignment="1">
      <alignment horizontal="left" vertical="top" wrapText="1"/>
    </xf>
    <xf numFmtId="0" fontId="40" fillId="14" borderId="45" xfId="34" applyFont="1" applyFill="1" applyBorder="1" applyAlignment="1">
      <alignment horizontal="center" vertical="center" wrapText="1"/>
    </xf>
    <xf numFmtId="0" fontId="40" fillId="3" borderId="36" xfId="34" applyFont="1" applyFill="1" applyBorder="1" applyAlignment="1">
      <alignment horizontal="center" vertical="center" wrapText="1"/>
    </xf>
    <xf numFmtId="0" fontId="39" fillId="3" borderId="32" xfId="34" applyFont="1" applyFill="1" applyBorder="1" applyAlignment="1">
      <alignment horizontal="left" vertical="center" wrapText="1"/>
    </xf>
    <xf numFmtId="0" fontId="40" fillId="3" borderId="39" xfId="34" applyFont="1" applyFill="1" applyBorder="1" applyAlignment="1">
      <alignment horizontal="center" vertical="center" wrapText="1"/>
    </xf>
    <xf numFmtId="0" fontId="40" fillId="12" borderId="40" xfId="34" applyFont="1" applyFill="1" applyBorder="1" applyAlignment="1">
      <alignment horizontal="left" vertical="center" wrapText="1"/>
    </xf>
    <xf numFmtId="0" fontId="41" fillId="12" borderId="10" xfId="34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166" fontId="39" fillId="13" borderId="46" xfId="34" applyNumberFormat="1" applyFont="1" applyFill="1" applyBorder="1" applyAlignment="1">
      <alignment horizontal="right" vertical="center" wrapText="1"/>
    </xf>
    <xf numFmtId="166" fontId="40" fillId="14" borderId="46" xfId="34" applyNumberFormat="1" applyFont="1" applyFill="1" applyBorder="1" applyAlignment="1">
      <alignment horizontal="right" vertical="center" wrapText="1"/>
    </xf>
    <xf numFmtId="166" fontId="40" fillId="5" borderId="46" xfId="34" applyNumberFormat="1" applyFont="1" applyFill="1" applyBorder="1" applyAlignment="1">
      <alignment horizontal="right" vertical="center" wrapText="1"/>
    </xf>
    <xf numFmtId="166" fontId="40" fillId="12" borderId="47" xfId="34" applyNumberFormat="1" applyFont="1" applyFill="1" applyBorder="1" applyAlignment="1">
      <alignment horizontal="right" wrapText="1"/>
    </xf>
    <xf numFmtId="166" fontId="39" fillId="13" borderId="48" xfId="34" applyNumberFormat="1" applyFont="1" applyFill="1" applyBorder="1" applyAlignment="1">
      <alignment horizontal="right" vertical="center" wrapText="1"/>
    </xf>
    <xf numFmtId="166" fontId="40" fillId="14" borderId="47" xfId="34" applyNumberFormat="1" applyFont="1" applyFill="1" applyBorder="1" applyAlignment="1">
      <alignment horizontal="right" vertical="center" wrapText="1"/>
    </xf>
    <xf numFmtId="166" fontId="40" fillId="5" borderId="49" xfId="34" applyNumberFormat="1" applyFont="1" applyFill="1" applyBorder="1" applyAlignment="1">
      <alignment horizontal="right" vertical="center" wrapText="1"/>
    </xf>
    <xf numFmtId="166" fontId="40" fillId="12" borderId="46" xfId="34" applyNumberFormat="1" applyFont="1" applyFill="1" applyBorder="1" applyAlignment="1">
      <alignment horizontal="right" vertical="center" wrapText="1"/>
    </xf>
    <xf numFmtId="166" fontId="39" fillId="14" borderId="46" xfId="34" applyNumberFormat="1" applyFont="1" applyFill="1" applyBorder="1" applyAlignment="1">
      <alignment horizontal="right" vertical="center" wrapText="1"/>
    </xf>
    <xf numFmtId="4" fontId="40" fillId="5" borderId="50" xfId="34" applyNumberFormat="1" applyFont="1" applyFill="1" applyBorder="1" applyAlignment="1">
      <alignment horizontal="right" vertical="center" wrapText="1"/>
    </xf>
    <xf numFmtId="164" fontId="40" fillId="12" borderId="46" xfId="34" applyNumberFormat="1" applyFont="1" applyFill="1" applyBorder="1" applyAlignment="1">
      <alignment horizontal="right" vertical="center" wrapText="1"/>
    </xf>
    <xf numFmtId="164" fontId="40" fillId="5" borderId="46" xfId="34" applyNumberFormat="1" applyFont="1" applyFill="1" applyBorder="1" applyAlignment="1">
      <alignment horizontal="right" vertical="center" wrapText="1"/>
    </xf>
    <xf numFmtId="166" fontId="39" fillId="3" borderId="46" xfId="34" applyNumberFormat="1" applyFont="1" applyFill="1" applyBorder="1" applyAlignment="1">
      <alignment horizontal="right" vertical="center" wrapText="1"/>
    </xf>
    <xf numFmtId="166" fontId="39" fillId="12" borderId="46" xfId="34" applyNumberFormat="1" applyFont="1" applyFill="1" applyBorder="1" applyAlignment="1">
      <alignment horizontal="right" vertical="center" wrapText="1"/>
    </xf>
    <xf numFmtId="166" fontId="40" fillId="12" borderId="51" xfId="34" applyNumberFormat="1" applyFont="1" applyFill="1" applyBorder="1" applyAlignment="1">
      <alignment horizontal="right" vertical="center" wrapText="1"/>
    </xf>
    <xf numFmtId="0" fontId="13" fillId="0" borderId="24" xfId="33" applyFont="1" applyBorder="1" applyAlignment="1">
      <alignment horizontal="center" vertical="center" wrapText="1"/>
    </xf>
    <xf numFmtId="49" fontId="12" fillId="0" borderId="24" xfId="33" applyNumberFormat="1" applyFont="1" applyBorder="1" applyAlignment="1">
      <alignment horizontal="center"/>
    </xf>
    <xf numFmtId="49" fontId="14" fillId="0" borderId="24" xfId="33" applyNumberFormat="1" applyFont="1" applyBorder="1" applyAlignment="1">
      <alignment horizontal="center" vertical="top"/>
    </xf>
    <xf numFmtId="49" fontId="2" fillId="0" borderId="24" xfId="33" applyNumberFormat="1" applyFont="1" applyBorder="1" applyAlignment="1">
      <alignment horizontal="left" vertical="top" wrapText="1"/>
    </xf>
    <xf numFmtId="49" fontId="2" fillId="0" borderId="24" xfId="33" applyNumberFormat="1" applyFont="1" applyBorder="1" applyAlignment="1">
      <alignment horizontal="center" vertical="center"/>
    </xf>
    <xf numFmtId="4" fontId="2" fillId="0" borderId="24" xfId="33" applyNumberFormat="1" applyFont="1" applyBorder="1" applyAlignment="1">
      <alignment horizontal="right" vertical="center"/>
    </xf>
    <xf numFmtId="0" fontId="2" fillId="0" borderId="24" xfId="33" applyFont="1" applyBorder="1" applyAlignment="1">
      <alignment horizontal="left" vertical="top" wrapText="1"/>
    </xf>
    <xf numFmtId="49" fontId="2" fillId="0" borderId="24" xfId="33" applyNumberFormat="1" applyBorder="1" applyAlignment="1">
      <alignment horizontal="center" vertical="center"/>
    </xf>
    <xf numFmtId="4" fontId="7" fillId="0" borderId="53" xfId="33" applyNumberFormat="1" applyFont="1" applyBorder="1"/>
    <xf numFmtId="0" fontId="11" fillId="0" borderId="0" xfId="33" applyFont="1" applyBorder="1"/>
    <xf numFmtId="0" fontId="6" fillId="0" borderId="0" xfId="33" applyFont="1"/>
    <xf numFmtId="49" fontId="12" fillId="0" borderId="24" xfId="33" applyNumberFormat="1" applyFont="1" applyBorder="1" applyAlignment="1">
      <alignment horizontal="center"/>
    </xf>
    <xf numFmtId="0" fontId="40" fillId="12" borderId="36" xfId="34" applyFont="1" applyFill="1" applyBorder="1" applyAlignment="1">
      <alignment horizontal="left" vertical="center" wrapText="1"/>
    </xf>
    <xf numFmtId="0" fontId="40" fillId="5" borderId="55" xfId="34" applyFont="1" applyFill="1" applyBorder="1" applyAlignment="1">
      <alignment horizontal="left" vertical="center" wrapText="1"/>
    </xf>
    <xf numFmtId="0" fontId="38" fillId="12" borderId="46" xfId="34" applyFont="1" applyFill="1" applyBorder="1" applyAlignment="1">
      <alignment horizontal="center" vertical="center" wrapText="1"/>
    </xf>
    <xf numFmtId="4" fontId="40" fillId="12" borderId="36" xfId="34" applyNumberFormat="1" applyFont="1" applyFill="1" applyBorder="1" applyAlignment="1">
      <alignment horizontal="right" vertical="center" wrapText="1"/>
    </xf>
    <xf numFmtId="4" fontId="39" fillId="13" borderId="36" xfId="34" applyNumberFormat="1" applyFont="1" applyFill="1" applyBorder="1" applyAlignment="1">
      <alignment horizontal="right" vertical="center" wrapText="1"/>
    </xf>
    <xf numFmtId="4" fontId="40" fillId="14" borderId="36" xfId="34" applyNumberFormat="1" applyFont="1" applyFill="1" applyBorder="1" applyAlignment="1">
      <alignment horizontal="right" vertical="center" wrapText="1"/>
    </xf>
    <xf numFmtId="4" fontId="40" fillId="12" borderId="37" xfId="34" applyNumberFormat="1" applyFont="1" applyFill="1" applyBorder="1" applyAlignment="1">
      <alignment horizontal="right" wrapText="1"/>
    </xf>
    <xf numFmtId="4" fontId="40" fillId="12" borderId="24" xfId="34" applyNumberFormat="1" applyFont="1" applyFill="1" applyBorder="1" applyAlignment="1">
      <alignment horizontal="right" wrapText="1"/>
    </xf>
    <xf numFmtId="4" fontId="39" fillId="13" borderId="38" xfId="34" applyNumberFormat="1" applyFont="1" applyFill="1" applyBorder="1" applyAlignment="1">
      <alignment horizontal="right" vertical="center" wrapText="1"/>
    </xf>
    <xf numFmtId="4" fontId="40" fillId="12" borderId="36" xfId="34" applyNumberFormat="1" applyFont="1" applyFill="1" applyBorder="1" applyAlignment="1">
      <alignment horizontal="right" wrapText="1"/>
    </xf>
    <xf numFmtId="4" fontId="40" fillId="14" borderId="37" xfId="34" applyNumberFormat="1" applyFont="1" applyFill="1" applyBorder="1" applyAlignment="1">
      <alignment horizontal="right" vertical="center" wrapText="1"/>
    </xf>
    <xf numFmtId="4" fontId="40" fillId="12" borderId="0" xfId="34" applyNumberFormat="1" applyFont="1" applyFill="1" applyBorder="1" applyAlignment="1">
      <alignment horizontal="right" vertical="center" wrapText="1"/>
    </xf>
    <xf numFmtId="4" fontId="40" fillId="12" borderId="34" xfId="34" applyNumberFormat="1" applyFont="1" applyFill="1" applyBorder="1" applyAlignment="1">
      <alignment horizontal="right" vertical="center" wrapText="1"/>
    </xf>
    <xf numFmtId="4" fontId="40" fillId="12" borderId="24" xfId="34" applyNumberFormat="1" applyFont="1" applyFill="1" applyBorder="1" applyAlignment="1">
      <alignment horizontal="right" vertical="center" wrapText="1"/>
    </xf>
    <xf numFmtId="4" fontId="40" fillId="5" borderId="55" xfId="34" applyNumberFormat="1" applyFont="1" applyFill="1" applyBorder="1" applyAlignment="1">
      <alignment horizontal="right" vertical="center" wrapText="1"/>
    </xf>
    <xf numFmtId="4" fontId="40" fillId="12" borderId="55" xfId="34" applyNumberFormat="1" applyFont="1" applyFill="1" applyBorder="1" applyAlignment="1">
      <alignment horizontal="right" vertical="center" wrapText="1"/>
    </xf>
    <xf numFmtId="4" fontId="40" fillId="5" borderId="36" xfId="34" applyNumberFormat="1" applyFont="1" applyFill="1" applyBorder="1" applyAlignment="1">
      <alignment horizontal="right" vertical="center" wrapText="1"/>
    </xf>
    <xf numFmtId="4" fontId="40" fillId="12" borderId="37" xfId="34" applyNumberFormat="1" applyFont="1" applyFill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wrapText="1"/>
    </xf>
    <xf numFmtId="166" fontId="40" fillId="5" borderId="46" xfId="34" applyNumberFormat="1" applyFont="1" applyFill="1" applyBorder="1" applyAlignment="1">
      <alignment horizontal="right" wrapText="1"/>
    </xf>
    <xf numFmtId="4" fontId="40" fillId="13" borderId="37" xfId="34" applyNumberFormat="1" applyFont="1" applyFill="1" applyBorder="1" applyAlignment="1">
      <alignment horizontal="right" vertical="center" wrapText="1"/>
    </xf>
    <xf numFmtId="4" fontId="40" fillId="14" borderId="38" xfId="34" applyNumberFormat="1" applyFont="1" applyFill="1" applyBorder="1" applyAlignment="1">
      <alignment horizontal="right" vertical="center" wrapText="1"/>
    </xf>
    <xf numFmtId="4" fontId="40" fillId="5" borderId="24" xfId="34" applyNumberFormat="1" applyFont="1" applyFill="1" applyBorder="1" applyAlignment="1">
      <alignment horizontal="right" vertical="center" wrapText="1"/>
    </xf>
    <xf numFmtId="4" fontId="40" fillId="12" borderId="38" xfId="34" applyNumberFormat="1" applyFont="1" applyFill="1" applyBorder="1" applyAlignment="1">
      <alignment horizontal="right" vertical="center" wrapText="1"/>
    </xf>
    <xf numFmtId="4" fontId="39" fillId="3" borderId="37" xfId="34" applyNumberFormat="1" applyFont="1" applyFill="1" applyBorder="1" applyAlignment="1">
      <alignment horizontal="right" vertical="center" wrapText="1"/>
    </xf>
    <xf numFmtId="166" fontId="40" fillId="12" borderId="50" xfId="34" applyNumberFormat="1" applyFont="1" applyFill="1" applyBorder="1" applyAlignment="1">
      <alignment horizontal="right" vertical="center" wrapText="1"/>
    </xf>
    <xf numFmtId="4" fontId="2" fillId="0" borderId="24" xfId="33" applyNumberFormat="1" applyBorder="1" applyAlignment="1">
      <alignment horizontal="right" vertical="center"/>
    </xf>
    <xf numFmtId="4" fontId="7" fillId="0" borderId="57" xfId="33" applyNumberFormat="1" applyFont="1" applyBorder="1" applyAlignment="1">
      <alignment horizontal="right"/>
    </xf>
    <xf numFmtId="49" fontId="20" fillId="8" borderId="54" xfId="19" applyNumberFormat="1" applyFont="1" applyFill="1" applyBorder="1" applyAlignment="1" applyProtection="1">
      <alignment horizontal="left" vertical="center" wrapText="1"/>
      <protection locked="0"/>
    </xf>
    <xf numFmtId="165" fontId="20" fillId="8" borderId="19" xfId="19" applyNumberFormat="1" applyFont="1" applyFill="1" applyBorder="1" applyAlignment="1" applyProtection="1">
      <alignment horizontal="right" vertical="center" wrapText="1"/>
      <protection locked="0"/>
    </xf>
    <xf numFmtId="4" fontId="20" fillId="7" borderId="44" xfId="19" applyNumberFormat="1" applyFont="1" applyFill="1" applyBorder="1" applyAlignment="1" applyProtection="1">
      <alignment horizontal="right" vertical="center" wrapText="1"/>
      <protection locked="0"/>
    </xf>
    <xf numFmtId="4" fontId="20" fillId="8" borderId="24" xfId="19" applyNumberFormat="1" applyFont="1" applyFill="1" applyBorder="1" applyAlignment="1" applyProtection="1">
      <alignment horizontal="right" vertical="center" wrapText="1"/>
      <protection locked="0"/>
    </xf>
    <xf numFmtId="4" fontId="20" fillId="6" borderId="7" xfId="19" applyNumberFormat="1" applyFont="1" applyFill="1" applyBorder="1" applyAlignment="1" applyProtection="1">
      <alignment horizontal="right" vertical="center" wrapText="1"/>
      <protection locked="0"/>
    </xf>
    <xf numFmtId="4" fontId="26" fillId="6" borderId="29" xfId="19" applyNumberFormat="1" applyFont="1" applyFill="1" applyBorder="1" applyAlignment="1" applyProtection="1">
      <alignment horizontal="right" vertical="center" wrapText="1"/>
      <protection locked="0"/>
    </xf>
    <xf numFmtId="4" fontId="6" fillId="0" borderId="29" xfId="19" applyNumberFormat="1" applyFont="1" applyBorder="1" applyAlignment="1">
      <alignment horizontal="right" vertical="top" wrapText="1"/>
    </xf>
    <xf numFmtId="4" fontId="6" fillId="0" borderId="0" xfId="19" applyNumberFormat="1" applyFont="1" applyBorder="1" applyAlignment="1">
      <alignment horizontal="right" vertical="center" wrapText="1"/>
    </xf>
    <xf numFmtId="4" fontId="21" fillId="6" borderId="0" xfId="19" applyNumberFormat="1" applyFont="1" applyFill="1" applyBorder="1" applyAlignment="1" applyProtection="1">
      <alignment horizontal="right" vertical="center" wrapText="1"/>
      <protection locked="0"/>
    </xf>
    <xf numFmtId="4" fontId="20" fillId="9" borderId="1" xfId="19" applyNumberFormat="1" applyFont="1" applyFill="1" applyBorder="1" applyAlignment="1" applyProtection="1">
      <alignment horizontal="right" vertical="center" wrapText="1"/>
      <protection locked="0"/>
    </xf>
    <xf numFmtId="4" fontId="20" fillId="15" borderId="1" xfId="19" applyNumberFormat="1" applyFont="1" applyFill="1" applyBorder="1" applyAlignment="1" applyProtection="1">
      <alignment horizontal="right" vertical="center" wrapText="1"/>
      <protection locked="0"/>
    </xf>
    <xf numFmtId="4" fontId="20" fillId="6" borderId="1" xfId="19" applyNumberFormat="1" applyFont="1" applyFill="1" applyBorder="1" applyAlignment="1" applyProtection="1">
      <alignment horizontal="right" vertical="center" wrapText="1"/>
      <protection locked="0"/>
    </xf>
    <xf numFmtId="4" fontId="26" fillId="6" borderId="1" xfId="19" applyNumberFormat="1" applyFont="1" applyFill="1" applyBorder="1" applyAlignment="1" applyProtection="1">
      <alignment horizontal="right" vertical="center" wrapText="1"/>
      <protection locked="0"/>
    </xf>
    <xf numFmtId="4" fontId="21" fillId="6" borderId="1" xfId="19" applyNumberFormat="1" applyFont="1" applyFill="1" applyBorder="1" applyAlignment="1" applyProtection="1">
      <alignment horizontal="right" vertical="center" wrapText="1"/>
      <protection locked="0"/>
    </xf>
    <xf numFmtId="4" fontId="26" fillId="6" borderId="2" xfId="19" applyNumberFormat="1" applyFont="1" applyFill="1" applyBorder="1" applyAlignment="1" applyProtection="1">
      <alignment horizontal="right" vertical="center" wrapText="1"/>
      <protection locked="0"/>
    </xf>
    <xf numFmtId="4" fontId="21" fillId="6" borderId="2" xfId="19" applyNumberFormat="1" applyFont="1" applyFill="1" applyBorder="1" applyAlignment="1" applyProtection="1">
      <alignment horizontal="right" vertical="center" wrapText="1"/>
      <protection locked="0"/>
    </xf>
    <xf numFmtId="4" fontId="20" fillId="6" borderId="0" xfId="19" applyNumberFormat="1" applyFont="1" applyFill="1" applyBorder="1" applyAlignment="1" applyProtection="1">
      <alignment horizontal="right" vertical="center" wrapText="1"/>
      <protection locked="0"/>
    </xf>
    <xf numFmtId="4" fontId="21" fillId="6" borderId="16" xfId="19" applyNumberFormat="1" applyFont="1" applyFill="1" applyBorder="1" applyAlignment="1" applyProtection="1">
      <alignment horizontal="right" vertical="center" wrapText="1"/>
      <protection locked="0"/>
    </xf>
    <xf numFmtId="4" fontId="20" fillId="11" borderId="1" xfId="19" applyNumberFormat="1" applyFont="1" applyFill="1" applyBorder="1" applyAlignment="1" applyProtection="1">
      <alignment horizontal="right" vertical="center" wrapText="1"/>
      <protection locked="0"/>
    </xf>
    <xf numFmtId="4" fontId="21" fillId="10" borderId="1" xfId="19" applyNumberFormat="1" applyFont="1" applyFill="1" applyBorder="1" applyAlignment="1" applyProtection="1">
      <alignment horizontal="right" vertical="center" wrapText="1"/>
      <protection locked="0"/>
    </xf>
    <xf numFmtId="4" fontId="21" fillId="10" borderId="2" xfId="19" applyNumberFormat="1" applyFont="1" applyFill="1" applyBorder="1" applyAlignment="1" applyProtection="1">
      <alignment horizontal="right" vertical="center" wrapText="1"/>
      <protection locked="0"/>
    </xf>
    <xf numFmtId="4" fontId="20" fillId="6" borderId="2" xfId="19" applyNumberFormat="1" applyFont="1" applyFill="1" applyBorder="1" applyAlignment="1" applyProtection="1">
      <alignment horizontal="right" vertical="center" wrapText="1"/>
      <protection locked="0"/>
    </xf>
    <xf numFmtId="4" fontId="33" fillId="6" borderId="1" xfId="19" applyNumberFormat="1" applyFont="1" applyFill="1" applyBorder="1" applyAlignment="1" applyProtection="1">
      <alignment horizontal="right" vertical="center" wrapText="1"/>
      <protection locked="0"/>
    </xf>
    <xf numFmtId="4" fontId="26" fillId="6" borderId="11" xfId="19" applyNumberFormat="1" applyFont="1" applyFill="1" applyBorder="1" applyAlignment="1" applyProtection="1">
      <alignment horizontal="right" vertical="center" wrapText="1"/>
      <protection locked="0"/>
    </xf>
    <xf numFmtId="4" fontId="26" fillId="6" borderId="13" xfId="19" applyNumberFormat="1" applyFont="1" applyFill="1" applyBorder="1" applyAlignment="1" applyProtection="1">
      <alignment horizontal="right" vertical="center" wrapText="1"/>
      <protection locked="0"/>
    </xf>
    <xf numFmtId="4" fontId="26" fillId="6" borderId="24" xfId="19" applyNumberFormat="1" applyFont="1" applyFill="1" applyBorder="1" applyAlignment="1" applyProtection="1">
      <alignment horizontal="right" vertical="center" wrapText="1"/>
      <protection locked="0"/>
    </xf>
    <xf numFmtId="4" fontId="26" fillId="6" borderId="58" xfId="19" applyNumberFormat="1" applyFont="1" applyFill="1" applyBorder="1" applyAlignment="1" applyProtection="1">
      <alignment horizontal="right" vertical="center" wrapText="1"/>
      <protection locked="0"/>
    </xf>
    <xf numFmtId="4" fontId="20" fillId="11" borderId="16" xfId="19" applyNumberFormat="1" applyFont="1" applyFill="1" applyBorder="1" applyAlignment="1" applyProtection="1">
      <alignment horizontal="right" vertical="center" wrapText="1"/>
      <protection locked="0"/>
    </xf>
    <xf numFmtId="4" fontId="32" fillId="10" borderId="16" xfId="19" applyNumberFormat="1" applyFont="1" applyFill="1" applyBorder="1" applyAlignment="1" applyProtection="1">
      <alignment horizontal="right" vertical="center" wrapText="1"/>
      <protection locked="0"/>
    </xf>
    <xf numFmtId="4" fontId="31" fillId="18" borderId="1" xfId="19" applyNumberFormat="1" applyFont="1" applyFill="1" applyBorder="1" applyAlignment="1" applyProtection="1">
      <alignment horizontal="right" vertical="center" wrapText="1"/>
      <protection locked="0"/>
    </xf>
    <xf numFmtId="4" fontId="20" fillId="18" borderId="1" xfId="19" applyNumberFormat="1" applyFont="1" applyFill="1" applyBorder="1" applyAlignment="1" applyProtection="1">
      <alignment horizontal="right" vertical="center" wrapText="1"/>
      <protection locked="0"/>
    </xf>
    <xf numFmtId="4" fontId="33" fillId="11" borderId="1" xfId="19" applyNumberFormat="1" applyFont="1" applyFill="1" applyBorder="1" applyAlignment="1" applyProtection="1">
      <alignment horizontal="right" vertical="center" wrapText="1"/>
      <protection locked="0"/>
    </xf>
    <xf numFmtId="4" fontId="32" fillId="10" borderId="1" xfId="19" applyNumberFormat="1" applyFont="1" applyFill="1" applyBorder="1" applyAlignment="1" applyProtection="1">
      <alignment horizontal="right" vertical="center" wrapText="1"/>
      <protection locked="0"/>
    </xf>
    <xf numFmtId="4" fontId="20" fillId="18" borderId="16" xfId="19" applyNumberFormat="1" applyFont="1" applyFill="1" applyBorder="1" applyAlignment="1" applyProtection="1">
      <alignment horizontal="right" vertical="center" wrapText="1"/>
      <protection locked="0"/>
    </xf>
    <xf numFmtId="4" fontId="21" fillId="6" borderId="11" xfId="19" applyNumberFormat="1" applyFont="1" applyFill="1" applyBorder="1" applyAlignment="1" applyProtection="1">
      <alignment horizontal="right" vertical="center" wrapText="1"/>
      <protection locked="0"/>
    </xf>
    <xf numFmtId="4" fontId="21" fillId="6" borderId="1" xfId="19" applyNumberFormat="1" applyFont="1" applyFill="1" applyBorder="1" applyAlignment="1" applyProtection="1">
      <alignment horizontal="right" vertical="center"/>
      <protection locked="0"/>
    </xf>
    <xf numFmtId="49" fontId="26" fillId="17" borderId="1" xfId="19" applyNumberFormat="1" applyFont="1" applyFill="1" applyBorder="1" applyAlignment="1" applyProtection="1">
      <alignment horizontal="left" vertical="center" wrapText="1"/>
      <protection locked="0"/>
    </xf>
    <xf numFmtId="4" fontId="26" fillId="17" borderId="1" xfId="19" applyNumberFormat="1" applyFont="1" applyFill="1" applyBorder="1" applyAlignment="1" applyProtection="1">
      <alignment horizontal="right" vertical="center" wrapText="1"/>
      <protection locked="0"/>
    </xf>
    <xf numFmtId="0" fontId="22" fillId="0" borderId="18" xfId="19" applyFont="1" applyBorder="1"/>
    <xf numFmtId="4" fontId="22" fillId="0" borderId="24" xfId="19" applyNumberFormat="1" applyFont="1" applyBorder="1" applyAlignment="1">
      <alignment horizontal="right"/>
    </xf>
    <xf numFmtId="49" fontId="25" fillId="6" borderId="44" xfId="19" applyNumberFormat="1" applyFont="1" applyFill="1" applyBorder="1" applyAlignment="1" applyProtection="1">
      <alignment horizontal="center" vertical="center" wrapText="1"/>
      <protection locked="0"/>
    </xf>
    <xf numFmtId="49" fontId="31" fillId="18" borderId="3" xfId="19" applyNumberFormat="1" applyFont="1" applyFill="1" applyBorder="1" applyAlignment="1" applyProtection="1">
      <alignment horizontal="center" vertical="center" wrapText="1"/>
      <protection locked="0"/>
    </xf>
    <xf numFmtId="49" fontId="21" fillId="18" borderId="11" xfId="19" applyNumberFormat="1" applyFont="1" applyFill="1" applyBorder="1" applyAlignment="1" applyProtection="1">
      <alignment horizontal="center" vertical="center" wrapText="1"/>
      <protection locked="0"/>
    </xf>
    <xf numFmtId="49" fontId="26" fillId="18" borderId="3" xfId="19" applyNumberFormat="1" applyFont="1" applyFill="1" applyBorder="1" applyAlignment="1" applyProtection="1">
      <alignment horizontal="center" vertical="center" wrapText="1"/>
      <protection locked="0"/>
    </xf>
    <xf numFmtId="49" fontId="31" fillId="18" borderId="3" xfId="19" applyNumberFormat="1" applyFont="1" applyFill="1" applyBorder="1" applyAlignment="1" applyProtection="1">
      <alignment horizontal="left" vertical="center" wrapText="1"/>
      <protection locked="0"/>
    </xf>
    <xf numFmtId="4" fontId="31" fillId="18" borderId="24" xfId="19" applyNumberFormat="1" applyFont="1" applyFill="1" applyBorder="1" applyAlignment="1" applyProtection="1">
      <alignment horizontal="right" vertical="center" wrapText="1"/>
      <protection locked="0"/>
    </xf>
    <xf numFmtId="165" fontId="31" fillId="18" borderId="3" xfId="19" applyNumberFormat="1" applyFont="1" applyFill="1" applyBorder="1" applyAlignment="1" applyProtection="1">
      <alignment horizontal="right" vertical="center" wrapText="1"/>
      <protection locked="0"/>
    </xf>
    <xf numFmtId="49" fontId="33" fillId="11" borderId="24" xfId="19" applyNumberFormat="1" applyFont="1" applyFill="1" applyBorder="1" applyAlignment="1" applyProtection="1">
      <alignment horizontal="center" vertical="center" wrapText="1"/>
      <protection locked="0"/>
    </xf>
    <xf numFmtId="49" fontId="20" fillId="18" borderId="3" xfId="19" applyNumberFormat="1" applyFont="1" applyFill="1" applyBorder="1" applyAlignment="1" applyProtection="1">
      <alignment horizontal="center" vertical="center" wrapText="1"/>
      <protection locked="0"/>
    </xf>
    <xf numFmtId="49" fontId="20" fillId="18" borderId="11" xfId="19" applyNumberFormat="1" applyFont="1" applyFill="1" applyBorder="1" applyAlignment="1" applyProtection="1">
      <alignment horizontal="center" vertical="center" wrapText="1"/>
      <protection locked="0"/>
    </xf>
    <xf numFmtId="49" fontId="26" fillId="18" borderId="11" xfId="19" applyNumberFormat="1" applyFont="1" applyFill="1" applyBorder="1" applyAlignment="1" applyProtection="1">
      <alignment horizontal="center" vertical="center" wrapText="1"/>
      <protection locked="0"/>
    </xf>
    <xf numFmtId="165" fontId="26" fillId="18" borderId="1" xfId="19" applyNumberFormat="1" applyFont="1" applyFill="1" applyBorder="1" applyAlignment="1" applyProtection="1">
      <alignment horizontal="right" vertical="center" wrapText="1"/>
      <protection locked="0"/>
    </xf>
    <xf numFmtId="49" fontId="33" fillId="18" borderId="1" xfId="19" applyNumberFormat="1" applyFont="1" applyFill="1" applyBorder="1" applyAlignment="1" applyProtection="1">
      <alignment horizontal="left" vertical="center" wrapText="1"/>
      <protection locked="0"/>
    </xf>
    <xf numFmtId="4" fontId="33" fillId="18" borderId="1" xfId="19" applyNumberFormat="1" applyFont="1" applyFill="1" applyBorder="1" applyAlignment="1" applyProtection="1">
      <alignment horizontal="right" vertical="center" wrapText="1"/>
      <protection locked="0"/>
    </xf>
    <xf numFmtId="165" fontId="21" fillId="6" borderId="2" xfId="19" applyNumberFormat="1" applyFont="1" applyFill="1" applyBorder="1" applyAlignment="1" applyProtection="1">
      <alignment horizontal="right" vertical="center" wrapText="1"/>
      <protection locked="0"/>
    </xf>
    <xf numFmtId="49" fontId="35" fillId="8" borderId="24" xfId="19" applyNumberFormat="1" applyFont="1" applyFill="1" applyBorder="1" applyAlignment="1" applyProtection="1">
      <alignment horizontal="right" vertical="center" wrapText="1"/>
      <protection locked="0"/>
    </xf>
    <xf numFmtId="4" fontId="35" fillId="8" borderId="24" xfId="19" applyNumberFormat="1" applyFont="1" applyFill="1" applyBorder="1" applyAlignment="1" applyProtection="1">
      <alignment horizontal="right" vertical="center" wrapText="1"/>
      <protection locked="0"/>
    </xf>
    <xf numFmtId="165" fontId="35" fillId="8" borderId="24" xfId="19" applyNumberFormat="1" applyFont="1" applyFill="1" applyBorder="1" applyAlignment="1" applyProtection="1">
      <alignment horizontal="right" vertical="center" wrapText="1"/>
      <protection locked="0"/>
    </xf>
    <xf numFmtId="164" fontId="40" fillId="12" borderId="24" xfId="34" applyNumberFormat="1" applyFont="1" applyFill="1" applyBorder="1" applyAlignment="1">
      <alignment horizontal="right" wrapText="1"/>
    </xf>
    <xf numFmtId="4" fontId="39" fillId="4" borderId="38" xfId="34" applyNumberFormat="1" applyFont="1" applyFill="1" applyBorder="1" applyAlignment="1">
      <alignment horizontal="right" vertical="center" wrapText="1"/>
    </xf>
    <xf numFmtId="166" fontId="39" fillId="4" borderId="52" xfId="34" applyNumberFormat="1" applyFont="1" applyFill="1" applyBorder="1" applyAlignment="1">
      <alignment horizontal="right" vertical="center" wrapText="1"/>
    </xf>
    <xf numFmtId="0" fontId="42" fillId="12" borderId="0" xfId="34" applyFont="1" applyFill="1" applyBorder="1" applyAlignment="1">
      <alignment horizontal="left" vertical="center" wrapText="1"/>
    </xf>
    <xf numFmtId="0" fontId="37" fillId="12" borderId="0" xfId="34" applyFont="1" applyFill="1" applyBorder="1" applyAlignment="1">
      <alignment horizontal="left" vertical="center" wrapText="1"/>
    </xf>
    <xf numFmtId="0" fontId="39" fillId="4" borderId="41" xfId="34" applyFont="1" applyFill="1" applyBorder="1" applyAlignment="1">
      <alignment horizontal="right" vertical="center" wrapText="1"/>
    </xf>
    <xf numFmtId="49" fontId="12" fillId="0" borderId="24" xfId="33" applyNumberFormat="1" applyFont="1" applyBorder="1" applyAlignment="1">
      <alignment horizontal="center"/>
    </xf>
    <xf numFmtId="0" fontId="7" fillId="0" borderId="43" xfId="33" applyFont="1" applyBorder="1" applyAlignment="1">
      <alignment horizontal="right"/>
    </xf>
    <xf numFmtId="0" fontId="7" fillId="0" borderId="56" xfId="33" applyFont="1" applyBorder="1" applyAlignment="1">
      <alignment horizontal="right"/>
    </xf>
    <xf numFmtId="0" fontId="7" fillId="0" borderId="8" xfId="33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7" fillId="0" borderId="0" xfId="32" applyFont="1" applyAlignment="1">
      <alignment horizontal="center"/>
    </xf>
    <xf numFmtId="0" fontId="17" fillId="0" borderId="0" xfId="32" applyFont="1" applyBorder="1" applyAlignment="1">
      <alignment horizontal="center"/>
    </xf>
    <xf numFmtId="0" fontId="18" fillId="0" borderId="0" xfId="32" applyFont="1" applyBorder="1" applyAlignment="1">
      <alignment horizontal="center" wrapText="1"/>
    </xf>
    <xf numFmtId="49" fontId="29" fillId="6" borderId="26" xfId="19" applyNumberFormat="1" applyFont="1" applyFill="1" applyBorder="1" applyAlignment="1" applyProtection="1">
      <alignment horizontal="center" vertical="center" wrapText="1"/>
      <protection locked="0"/>
    </xf>
    <xf numFmtId="49" fontId="20" fillId="11" borderId="14" xfId="19" applyNumberFormat="1" applyFont="1" applyFill="1" applyBorder="1" applyAlignment="1" applyProtection="1">
      <alignment horizontal="center" vertical="center" wrapText="1"/>
      <protection locked="0"/>
    </xf>
    <xf numFmtId="49" fontId="20" fillId="11" borderId="25" xfId="19" applyNumberFormat="1" applyFont="1" applyFill="1" applyBorder="1" applyAlignment="1" applyProtection="1">
      <alignment horizontal="center" vertical="center" wrapText="1"/>
      <protection locked="0"/>
    </xf>
    <xf numFmtId="49" fontId="24" fillId="6" borderId="2" xfId="19" applyNumberFormat="1" applyFont="1" applyFill="1" applyBorder="1" applyAlignment="1" applyProtection="1">
      <alignment horizontal="center" vertical="center" wrapText="1"/>
      <protection locked="0"/>
    </xf>
    <xf numFmtId="49" fontId="24" fillId="6" borderId="26" xfId="19" applyNumberFormat="1" applyFont="1" applyFill="1" applyBorder="1" applyAlignment="1" applyProtection="1">
      <alignment horizontal="center" vertical="center" wrapText="1"/>
      <protection locked="0"/>
    </xf>
    <xf numFmtId="0" fontId="28" fillId="4" borderId="24" xfId="19" applyFont="1" applyFill="1" applyBorder="1" applyAlignment="1">
      <alignment horizontal="center"/>
    </xf>
    <xf numFmtId="49" fontId="25" fillId="6" borderId="14" xfId="19" applyNumberFormat="1" applyFont="1" applyFill="1" applyBorder="1" applyAlignment="1" applyProtection="1">
      <alignment horizontal="center" vertical="center" wrapText="1"/>
      <protection locked="0"/>
    </xf>
    <xf numFmtId="49" fontId="25" fillId="6" borderId="25" xfId="19" applyNumberFormat="1" applyFont="1" applyFill="1" applyBorder="1" applyAlignment="1" applyProtection="1">
      <alignment horizontal="center" vertical="center" wrapText="1"/>
      <protection locked="0"/>
    </xf>
    <xf numFmtId="49" fontId="24" fillId="6" borderId="5" xfId="19" applyNumberFormat="1" applyFont="1" applyFill="1" applyBorder="1" applyAlignment="1" applyProtection="1">
      <alignment horizontal="center" vertical="center" wrapText="1"/>
      <protection locked="0"/>
    </xf>
    <xf numFmtId="49" fontId="24" fillId="6" borderId="4" xfId="19" applyNumberFormat="1" applyFont="1" applyFill="1" applyBorder="1" applyAlignment="1" applyProtection="1">
      <alignment horizontal="center" vertical="center" wrapText="1"/>
      <protection locked="0"/>
    </xf>
    <xf numFmtId="49" fontId="24" fillId="6" borderId="23" xfId="19" applyNumberFormat="1" applyFont="1" applyFill="1" applyBorder="1" applyAlignment="1" applyProtection="1">
      <alignment horizontal="center" vertical="center" wrapText="1"/>
      <protection locked="0"/>
    </xf>
    <xf numFmtId="49" fontId="30" fillId="10" borderId="14" xfId="19" applyNumberFormat="1" applyFont="1" applyFill="1" applyBorder="1" applyAlignment="1" applyProtection="1">
      <alignment horizontal="center" vertical="center" wrapText="1"/>
      <protection locked="0"/>
    </xf>
    <xf numFmtId="49" fontId="30" fillId="10" borderId="25" xfId="19" applyNumberFormat="1" applyFont="1" applyFill="1" applyBorder="1" applyAlignment="1" applyProtection="1">
      <alignment horizontal="center" vertical="center" wrapText="1"/>
      <protection locked="0"/>
    </xf>
    <xf numFmtId="49" fontId="30" fillId="10" borderId="28" xfId="19" applyNumberFormat="1" applyFont="1" applyFill="1" applyBorder="1" applyAlignment="1" applyProtection="1">
      <alignment horizontal="center" vertical="center" wrapText="1"/>
      <protection locked="0"/>
    </xf>
    <xf numFmtId="49" fontId="25" fillId="6" borderId="4" xfId="19" applyNumberFormat="1" applyFont="1" applyFill="1" applyBorder="1" applyAlignment="1" applyProtection="1">
      <alignment horizontal="center" vertical="center" wrapText="1"/>
      <protection locked="0"/>
    </xf>
    <xf numFmtId="49" fontId="25" fillId="6" borderId="29" xfId="19" applyNumberFormat="1" applyFont="1" applyFill="1" applyBorder="1" applyAlignment="1" applyProtection="1">
      <alignment horizontal="center" vertical="center" wrapText="1"/>
      <protection locked="0"/>
    </xf>
    <xf numFmtId="49" fontId="31" fillId="6" borderId="5" xfId="19" applyNumberFormat="1" applyFont="1" applyFill="1" applyBorder="1" applyAlignment="1" applyProtection="1">
      <alignment horizontal="center" vertical="center" wrapText="1"/>
      <protection locked="0"/>
    </xf>
    <xf numFmtId="49" fontId="31" fillId="6" borderId="29" xfId="19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35" applyFont="1"/>
    <xf numFmtId="0" fontId="5" fillId="0" borderId="0" xfId="33" applyFont="1" applyAlignment="1">
      <alignment horizontal="right" wrapText="1"/>
    </xf>
    <xf numFmtId="0" fontId="16" fillId="0" borderId="0" xfId="35" applyFont="1" applyAlignment="1">
      <alignment horizontal="right" wrapText="1"/>
    </xf>
    <xf numFmtId="0" fontId="44" fillId="0" borderId="0" xfId="35" applyFont="1" applyBorder="1" applyAlignment="1">
      <alignment horizontal="center" vertical="center"/>
    </xf>
    <xf numFmtId="0" fontId="45" fillId="0" borderId="1" xfId="35" applyFont="1" applyBorder="1" applyAlignment="1">
      <alignment horizontal="center" vertical="center"/>
    </xf>
    <xf numFmtId="0" fontId="46" fillId="0" borderId="11" xfId="35" applyFont="1" applyBorder="1" applyAlignment="1">
      <alignment horizontal="center" vertical="center"/>
    </xf>
    <xf numFmtId="0" fontId="47" fillId="0" borderId="59" xfId="35" applyFont="1" applyBorder="1" applyAlignment="1">
      <alignment horizontal="center" vertical="center"/>
    </xf>
    <xf numFmtId="49" fontId="48" fillId="0" borderId="1" xfId="35" applyNumberFormat="1" applyFont="1" applyBorder="1" applyAlignment="1">
      <alignment horizontal="center" vertical="center" wrapText="1"/>
    </xf>
    <xf numFmtId="0" fontId="47" fillId="0" borderId="60" xfId="35" applyFont="1" applyBorder="1" applyAlignment="1">
      <alignment horizontal="left" vertical="center"/>
    </xf>
    <xf numFmtId="0" fontId="47" fillId="0" borderId="61" xfId="35" applyFont="1" applyBorder="1" applyAlignment="1">
      <alignment horizontal="left" vertical="center"/>
    </xf>
    <xf numFmtId="4" fontId="48" fillId="0" borderId="62" xfId="35" applyNumberFormat="1" applyFont="1" applyBorder="1" applyAlignment="1">
      <alignment horizontal="right" vertical="center" wrapText="1"/>
    </xf>
    <xf numFmtId="0" fontId="49" fillId="0" borderId="54" xfId="35" applyFont="1" applyBorder="1" applyAlignment="1">
      <alignment vertical="center" wrapText="1"/>
    </xf>
    <xf numFmtId="0" fontId="49" fillId="0" borderId="0" xfId="35" applyFont="1" applyBorder="1" applyAlignment="1">
      <alignment horizontal="left" vertical="center" wrapText="1"/>
    </xf>
    <xf numFmtId="0" fontId="49" fillId="19" borderId="24" xfId="35" applyFont="1" applyFill="1" applyBorder="1" applyAlignment="1">
      <alignment vertical="center" wrapText="1"/>
    </xf>
    <xf numFmtId="0" fontId="49" fillId="19" borderId="24" xfId="35" applyFont="1" applyFill="1" applyBorder="1" applyAlignment="1">
      <alignment horizontal="left" vertical="center" wrapText="1"/>
    </xf>
    <xf numFmtId="0" fontId="50" fillId="20" borderId="59" xfId="35" applyFont="1" applyFill="1" applyBorder="1" applyAlignment="1">
      <alignment horizontal="left" vertical="top" wrapText="1"/>
    </xf>
    <xf numFmtId="0" fontId="49" fillId="0" borderId="12" xfId="35" applyFont="1" applyBorder="1" applyAlignment="1">
      <alignment vertical="center" wrapText="1"/>
    </xf>
    <xf numFmtId="0" fontId="49" fillId="3" borderId="63" xfId="35" applyFont="1" applyFill="1" applyBorder="1" applyAlignment="1">
      <alignment horizontal="left" vertical="center" wrapText="1"/>
    </xf>
    <xf numFmtId="0" fontId="49" fillId="3" borderId="24" xfId="35" applyFont="1" applyFill="1" applyBorder="1" applyAlignment="1">
      <alignment horizontal="left" vertical="center" wrapText="1"/>
    </xf>
    <xf numFmtId="0" fontId="51" fillId="21" borderId="59" xfId="35" applyFont="1" applyFill="1" applyBorder="1" applyAlignment="1">
      <alignment horizontal="left" vertical="top" wrapText="1"/>
    </xf>
    <xf numFmtId="0" fontId="49" fillId="0" borderId="63" xfId="35" applyFont="1" applyBorder="1" applyAlignment="1">
      <alignment horizontal="left" vertical="center" wrapText="1"/>
    </xf>
    <xf numFmtId="0" fontId="49" fillId="0" borderId="24" xfId="35" applyFont="1" applyBorder="1" applyAlignment="1">
      <alignment horizontal="left" vertical="center" wrapText="1"/>
    </xf>
    <xf numFmtId="167" fontId="50" fillId="20" borderId="1" xfId="35" applyNumberFormat="1" applyFont="1" applyFill="1" applyBorder="1" applyAlignment="1">
      <alignment horizontal="left" vertical="top" wrapText="1"/>
    </xf>
    <xf numFmtId="0" fontId="43" fillId="20" borderId="1" xfId="35" applyFont="1" applyFill="1" applyBorder="1" applyAlignment="1">
      <alignment vertical="top" wrapText="1"/>
    </xf>
    <xf numFmtId="0" fontId="43" fillId="20" borderId="15" xfId="35" applyFont="1" applyFill="1" applyBorder="1" applyAlignment="1">
      <alignment vertical="top" wrapText="1"/>
    </xf>
    <xf numFmtId="4" fontId="52" fillId="20" borderId="1" xfId="35" applyNumberFormat="1" applyFont="1" applyFill="1" applyBorder="1" applyAlignment="1">
      <alignment horizontal="right" vertical="top"/>
    </xf>
    <xf numFmtId="0" fontId="43" fillId="0" borderId="2" xfId="35" applyFont="1" applyFill="1" applyBorder="1" applyAlignment="1">
      <alignment horizontal="center" vertical="top" wrapText="1"/>
    </xf>
    <xf numFmtId="168" fontId="51" fillId="21" borderId="1" xfId="35" applyNumberFormat="1" applyFont="1" applyFill="1" applyBorder="1" applyAlignment="1">
      <alignment horizontal="left" vertical="top" wrapText="1"/>
    </xf>
    <xf numFmtId="0" fontId="43" fillId="21" borderId="11" xfId="35" applyFont="1" applyFill="1" applyBorder="1" applyAlignment="1">
      <alignment vertical="top" wrapText="1"/>
    </xf>
    <xf numFmtId="4" fontId="53" fillId="21" borderId="1" xfId="35" applyNumberFormat="1" applyFont="1" applyFill="1" applyBorder="1" applyAlignment="1">
      <alignment horizontal="right" vertical="top"/>
    </xf>
    <xf numFmtId="0" fontId="43" fillId="0" borderId="44" xfId="35" applyFont="1" applyFill="1" applyBorder="1" applyAlignment="1">
      <alignment horizontal="center" vertical="top" wrapText="1"/>
    </xf>
    <xf numFmtId="0" fontId="43" fillId="0" borderId="2" xfId="35" applyFont="1" applyBorder="1" applyAlignment="1">
      <alignment vertical="top" wrapText="1"/>
    </xf>
    <xf numFmtId="169" fontId="51" fillId="0" borderId="11" xfId="35" applyNumberFormat="1" applyFont="1" applyBorder="1" applyAlignment="1">
      <alignment horizontal="left" vertical="top" wrapText="1"/>
    </xf>
    <xf numFmtId="0" fontId="51" fillId="0" borderId="59" xfId="35" applyFont="1" applyBorder="1" applyAlignment="1">
      <alignment horizontal="left" vertical="top" wrapText="1"/>
    </xf>
    <xf numFmtId="4" fontId="53" fillId="0" borderId="1" xfId="35" applyNumberFormat="1" applyFont="1" applyBorder="1" applyAlignment="1">
      <alignment horizontal="right" vertical="top"/>
    </xf>
    <xf numFmtId="0" fontId="43" fillId="21" borderId="13" xfId="35" applyFont="1" applyFill="1" applyBorder="1" applyAlignment="1">
      <alignment vertical="top" wrapText="1"/>
    </xf>
    <xf numFmtId="0" fontId="51" fillId="21" borderId="14" xfId="35" applyFont="1" applyFill="1" applyBorder="1" applyAlignment="1">
      <alignment horizontal="left" vertical="top" wrapText="1"/>
    </xf>
    <xf numFmtId="4" fontId="53" fillId="21" borderId="2" xfId="35" applyNumberFormat="1" applyFont="1" applyFill="1" applyBorder="1" applyAlignment="1">
      <alignment horizontal="right" vertical="top"/>
    </xf>
    <xf numFmtId="0" fontId="43" fillId="0" borderId="62" xfId="35" applyFont="1" applyFill="1" applyBorder="1" applyAlignment="1">
      <alignment horizontal="center" vertical="top" wrapText="1"/>
    </xf>
    <xf numFmtId="0" fontId="43" fillId="0" borderId="64" xfId="35" applyFont="1" applyBorder="1" applyAlignment="1">
      <alignment vertical="top" wrapText="1"/>
    </xf>
    <xf numFmtId="169" fontId="51" fillId="0" borderId="65" xfId="35" applyNumberFormat="1" applyFont="1" applyBorder="1" applyAlignment="1">
      <alignment horizontal="left" vertical="top" wrapText="1"/>
    </xf>
    <xf numFmtId="0" fontId="51" fillId="0" borderId="66" xfId="35" applyFont="1" applyBorder="1" applyAlignment="1">
      <alignment horizontal="left" vertical="top" wrapText="1"/>
    </xf>
    <xf numFmtId="4" fontId="53" fillId="0" borderId="64" xfId="35" applyNumberFormat="1" applyFont="1" applyBorder="1" applyAlignment="1">
      <alignment horizontal="right" vertical="top"/>
    </xf>
    <xf numFmtId="0" fontId="16" fillId="0" borderId="54" xfId="35" applyFont="1" applyBorder="1" applyAlignment="1">
      <alignment vertical="center" wrapText="1"/>
    </xf>
    <xf numFmtId="0" fontId="16" fillId="0" borderId="0" xfId="35" applyFont="1" applyBorder="1" applyAlignment="1">
      <alignment horizontal="left" vertical="center" wrapText="1"/>
    </xf>
    <xf numFmtId="4" fontId="4" fillId="0" borderId="44" xfId="35" applyNumberFormat="1" applyFont="1" applyBorder="1" applyAlignment="1">
      <alignment vertical="center"/>
    </xf>
    <xf numFmtId="0" fontId="52" fillId="19" borderId="67" xfId="35" applyFont="1" applyFill="1" applyBorder="1" applyAlignment="1">
      <alignment horizontal="left" vertical="center" wrapText="1"/>
    </xf>
    <xf numFmtId="0" fontId="53" fillId="19" borderId="68" xfId="35" applyFont="1" applyFill="1" applyBorder="1" applyAlignment="1">
      <alignment horizontal="left" vertical="center" wrapText="1"/>
    </xf>
    <xf numFmtId="0" fontId="52" fillId="19" borderId="68" xfId="35" applyFont="1" applyFill="1" applyBorder="1" applyAlignment="1">
      <alignment horizontal="left" vertical="center" wrapText="1"/>
    </xf>
    <xf numFmtId="4" fontId="52" fillId="19" borderId="69" xfId="35" applyNumberFormat="1" applyFont="1" applyFill="1" applyBorder="1" applyAlignment="1">
      <alignment vertical="center"/>
    </xf>
    <xf numFmtId="0" fontId="16" fillId="0" borderId="70" xfId="35" applyFont="1" applyBorder="1" applyAlignment="1">
      <alignment horizontal="center" vertical="center" wrapText="1"/>
    </xf>
    <xf numFmtId="0" fontId="43" fillId="3" borderId="68" xfId="35" applyFont="1" applyFill="1" applyBorder="1" applyAlignment="1">
      <alignment horizontal="left" vertical="center" wrapText="1"/>
    </xf>
    <xf numFmtId="4" fontId="53" fillId="3" borderId="15" xfId="35" applyNumberFormat="1" applyFont="1" applyFill="1" applyBorder="1" applyAlignment="1">
      <alignment vertical="center"/>
    </xf>
    <xf numFmtId="0" fontId="16" fillId="0" borderId="71" xfId="35" applyFont="1" applyBorder="1" applyAlignment="1">
      <alignment horizontal="center" vertical="center" wrapText="1"/>
    </xf>
    <xf numFmtId="0" fontId="16" fillId="0" borderId="5" xfId="35" applyFont="1" applyBorder="1" applyAlignment="1">
      <alignment horizontal="center" vertical="center" wrapText="1"/>
    </xf>
    <xf numFmtId="0" fontId="43" fillId="0" borderId="68" xfId="35" applyFont="1" applyBorder="1" applyAlignment="1">
      <alignment horizontal="left" vertical="top" wrapText="1"/>
    </xf>
    <xf numFmtId="0" fontId="51" fillId="0" borderId="72" xfId="35" applyFont="1" applyBorder="1" applyAlignment="1">
      <alignment horizontal="left" vertical="top" wrapText="1"/>
    </xf>
    <xf numFmtId="4" fontId="53" fillId="0" borderId="16" xfId="35" applyNumberFormat="1" applyFont="1" applyBorder="1" applyAlignment="1">
      <alignment vertical="center"/>
    </xf>
    <xf numFmtId="0" fontId="16" fillId="0" borderId="71" xfId="35" applyFont="1" applyBorder="1" applyAlignment="1">
      <alignment horizontal="center" vertical="center" wrapText="1"/>
    </xf>
    <xf numFmtId="0" fontId="51" fillId="0" borderId="0" xfId="35" applyFont="1" applyBorder="1" applyAlignment="1">
      <alignment horizontal="left" vertical="top" wrapText="1"/>
    </xf>
    <xf numFmtId="0" fontId="52" fillId="19" borderId="63" xfId="35" applyFont="1" applyFill="1" applyBorder="1" applyAlignment="1">
      <alignment horizontal="left" vertical="center" wrapText="1"/>
    </xf>
    <xf numFmtId="4" fontId="52" fillId="19" borderId="16" xfId="35" applyNumberFormat="1" applyFont="1" applyFill="1" applyBorder="1" applyAlignment="1">
      <alignment horizontal="right" vertical="center"/>
    </xf>
    <xf numFmtId="0" fontId="52" fillId="5" borderId="54" xfId="35" applyFont="1" applyFill="1" applyBorder="1" applyAlignment="1">
      <alignment horizontal="left" vertical="center" wrapText="1"/>
    </xf>
    <xf numFmtId="0" fontId="53" fillId="3" borderId="68" xfId="35" applyFont="1" applyFill="1" applyBorder="1" applyAlignment="1">
      <alignment horizontal="left" vertical="center" wrapText="1"/>
    </xf>
    <xf numFmtId="0" fontId="53" fillId="3" borderId="63" xfId="35" applyFont="1" applyFill="1" applyBorder="1" applyAlignment="1">
      <alignment horizontal="left" vertical="center" wrapText="1"/>
    </xf>
    <xf numFmtId="4" fontId="53" fillId="3" borderId="16" xfId="35" applyNumberFormat="1" applyFont="1" applyFill="1" applyBorder="1" applyAlignment="1">
      <alignment horizontal="right" vertical="center"/>
    </xf>
    <xf numFmtId="0" fontId="52" fillId="5" borderId="68" xfId="35" applyFont="1" applyFill="1" applyBorder="1" applyAlignment="1">
      <alignment horizontal="left" vertical="center" wrapText="1"/>
    </xf>
    <xf numFmtId="4" fontId="53" fillId="5" borderId="16" xfId="35" applyNumberFormat="1" applyFont="1" applyFill="1" applyBorder="1" applyAlignment="1">
      <alignment horizontal="right" vertical="center"/>
    </xf>
    <xf numFmtId="0" fontId="52" fillId="5" borderId="54" xfId="35" applyFont="1" applyFill="1" applyBorder="1" applyAlignment="1">
      <alignment horizontal="center" vertical="center" wrapText="1"/>
    </xf>
    <xf numFmtId="0" fontId="43" fillId="3" borderId="63" xfId="35" applyFont="1" applyFill="1" applyBorder="1" applyAlignment="1">
      <alignment horizontal="left" vertical="center" wrapText="1"/>
    </xf>
    <xf numFmtId="0" fontId="16" fillId="0" borderId="68" xfId="35" applyFont="1" applyBorder="1" applyAlignment="1">
      <alignment horizontal="left" vertical="center" wrapText="1"/>
    </xf>
    <xf numFmtId="0" fontId="43" fillId="0" borderId="73" xfId="35" applyFont="1" applyBorder="1" applyAlignment="1">
      <alignment vertical="top" wrapText="1"/>
    </xf>
    <xf numFmtId="0" fontId="43" fillId="20" borderId="11" xfId="35" applyFont="1" applyFill="1" applyBorder="1" applyAlignment="1">
      <alignment vertical="top" wrapText="1"/>
    </xf>
    <xf numFmtId="0" fontId="43" fillId="0" borderId="2" xfId="35" applyFont="1" applyFill="1" applyBorder="1" applyAlignment="1">
      <alignment vertical="top" wrapText="1"/>
    </xf>
    <xf numFmtId="0" fontId="43" fillId="0" borderId="44" xfId="35" applyFont="1" applyBorder="1" applyAlignment="1">
      <alignment vertical="top" wrapText="1"/>
    </xf>
    <xf numFmtId="169" fontId="51" fillId="0" borderId="74" xfId="35" applyNumberFormat="1" applyFont="1" applyBorder="1" applyAlignment="1">
      <alignment horizontal="left" vertical="top" wrapText="1"/>
    </xf>
    <xf numFmtId="0" fontId="51" fillId="0" borderId="75" xfId="35" applyFont="1" applyBorder="1" applyAlignment="1">
      <alignment horizontal="left" vertical="top" wrapText="1"/>
    </xf>
    <xf numFmtId="4" fontId="53" fillId="0" borderId="74" xfId="35" applyNumberFormat="1" applyFont="1" applyBorder="1" applyAlignment="1">
      <alignment horizontal="right" vertical="top"/>
    </xf>
    <xf numFmtId="0" fontId="54" fillId="20" borderId="59" xfId="35" applyFont="1" applyFill="1" applyBorder="1" applyAlignment="1">
      <alignment horizontal="left" vertical="top" wrapText="1"/>
    </xf>
    <xf numFmtId="0" fontId="43" fillId="20" borderId="74" xfId="35" applyFont="1" applyFill="1" applyBorder="1" applyAlignment="1">
      <alignment vertical="top" wrapText="1"/>
    </xf>
    <xf numFmtId="169" fontId="51" fillId="20" borderId="76" xfId="35" applyNumberFormat="1" applyFont="1" applyFill="1" applyBorder="1" applyAlignment="1">
      <alignment horizontal="left" vertical="top" wrapText="1"/>
    </xf>
    <xf numFmtId="0" fontId="50" fillId="20" borderId="75" xfId="35" applyFont="1" applyFill="1" applyBorder="1" applyAlignment="1">
      <alignment horizontal="left" vertical="top" wrapText="1"/>
    </xf>
    <xf numFmtId="4" fontId="52" fillId="20" borderId="74" xfId="35" applyNumberFormat="1" applyFont="1" applyFill="1" applyBorder="1" applyAlignment="1">
      <alignment horizontal="right" vertical="top"/>
    </xf>
    <xf numFmtId="0" fontId="54" fillId="22" borderId="54" xfId="35" applyFont="1" applyFill="1" applyBorder="1" applyAlignment="1">
      <alignment horizontal="center" vertical="top" wrapText="1"/>
    </xf>
    <xf numFmtId="0" fontId="43" fillId="21" borderId="16" xfId="35" applyFont="1" applyFill="1" applyBorder="1" applyAlignment="1">
      <alignment horizontal="left" vertical="top" wrapText="1"/>
    </xf>
    <xf numFmtId="169" fontId="51" fillId="21" borderId="0" xfId="35" applyNumberFormat="1" applyFont="1" applyFill="1" applyBorder="1" applyAlignment="1">
      <alignment horizontal="left" vertical="top" wrapText="1"/>
    </xf>
    <xf numFmtId="0" fontId="51" fillId="21" borderId="12" xfId="35" applyFont="1" applyFill="1" applyBorder="1" applyAlignment="1">
      <alignment horizontal="left" vertical="top" wrapText="1"/>
    </xf>
    <xf numFmtId="4" fontId="53" fillId="21" borderId="44" xfId="35" applyNumberFormat="1" applyFont="1" applyFill="1" applyBorder="1" applyAlignment="1">
      <alignment horizontal="right" vertical="top"/>
    </xf>
    <xf numFmtId="0" fontId="43" fillId="0" borderId="1" xfId="35" applyFont="1" applyBorder="1" applyAlignment="1">
      <alignment vertical="top" wrapText="1"/>
    </xf>
    <xf numFmtId="0" fontId="43" fillId="21" borderId="73" xfId="35" applyFont="1" applyFill="1" applyBorder="1" applyAlignment="1">
      <alignment horizontal="left" vertical="top" wrapText="1"/>
    </xf>
    <xf numFmtId="169" fontId="51" fillId="21" borderId="77" xfId="35" applyNumberFormat="1" applyFont="1" applyFill="1" applyBorder="1" applyAlignment="1">
      <alignment horizontal="left" vertical="top" wrapText="1"/>
    </xf>
    <xf numFmtId="0" fontId="51" fillId="21" borderId="72" xfId="35" applyFont="1" applyFill="1" applyBorder="1" applyAlignment="1">
      <alignment horizontal="left" vertical="top" wrapText="1"/>
    </xf>
    <xf numFmtId="4" fontId="53" fillId="21" borderId="73" xfId="35" applyNumberFormat="1" applyFont="1" applyFill="1" applyBorder="1" applyAlignment="1">
      <alignment horizontal="right" vertical="top"/>
    </xf>
    <xf numFmtId="0" fontId="54" fillId="22" borderId="28" xfId="35" applyFont="1" applyFill="1" applyBorder="1" applyAlignment="1">
      <alignment horizontal="center" vertical="top" wrapText="1"/>
    </xf>
    <xf numFmtId="0" fontId="43" fillId="0" borderId="31" xfId="35" applyFont="1" applyBorder="1" applyAlignment="1">
      <alignment vertical="top" wrapText="1"/>
    </xf>
    <xf numFmtId="169" fontId="51" fillId="0" borderId="17" xfId="35" applyNumberFormat="1" applyFont="1" applyBorder="1" applyAlignment="1">
      <alignment horizontal="left" vertical="top" wrapText="1"/>
    </xf>
    <xf numFmtId="0" fontId="51" fillId="0" borderId="28" xfId="35" applyFont="1" applyBorder="1" applyAlignment="1">
      <alignment horizontal="left" vertical="top" wrapText="1"/>
    </xf>
    <xf numFmtId="4" fontId="53" fillId="0" borderId="31" xfId="35" applyNumberFormat="1" applyFont="1" applyBorder="1" applyAlignment="1">
      <alignment horizontal="right" vertical="top"/>
    </xf>
    <xf numFmtId="0" fontId="16" fillId="0" borderId="75" xfId="35" applyFont="1" applyBorder="1" applyAlignment="1">
      <alignment vertical="top" wrapText="1"/>
    </xf>
    <xf numFmtId="0" fontId="16" fillId="0" borderId="10" xfId="35" applyFont="1" applyBorder="1" applyAlignment="1">
      <alignment horizontal="left" vertical="top" wrapText="1"/>
    </xf>
    <xf numFmtId="0" fontId="16" fillId="0" borderId="76" xfId="35" applyFont="1" applyBorder="1" applyAlignment="1">
      <alignment horizontal="left" vertical="top" wrapText="1"/>
    </xf>
    <xf numFmtId="4" fontId="52" fillId="0" borderId="74" xfId="35" applyNumberFormat="1" applyFont="1" applyBorder="1" applyAlignment="1">
      <alignment horizontal="right" vertical="top"/>
    </xf>
    <xf numFmtId="0" fontId="52" fillId="19" borderId="67" xfId="35" applyFont="1" applyFill="1" applyBorder="1" applyAlignment="1">
      <alignment horizontal="left" vertical="top" wrapText="1"/>
    </xf>
    <xf numFmtId="0" fontId="43" fillId="19" borderId="68" xfId="35" applyFont="1" applyFill="1" applyBorder="1" applyAlignment="1">
      <alignment vertical="top" wrapText="1"/>
    </xf>
    <xf numFmtId="169" fontId="51" fillId="19" borderId="68" xfId="35" applyNumberFormat="1" applyFont="1" applyFill="1" applyBorder="1" applyAlignment="1">
      <alignment horizontal="left" vertical="top" wrapText="1"/>
    </xf>
    <xf numFmtId="0" fontId="55" fillId="19" borderId="68" xfId="35" applyFont="1" applyFill="1" applyBorder="1" applyAlignment="1">
      <alignment horizontal="left" vertical="top" wrapText="1"/>
    </xf>
    <xf numFmtId="4" fontId="53" fillId="19" borderId="69" xfId="35" applyNumberFormat="1" applyFont="1" applyFill="1" applyBorder="1" applyAlignment="1">
      <alignment horizontal="right" vertical="top"/>
    </xf>
    <xf numFmtId="0" fontId="52" fillId="5" borderId="70" xfId="35" applyFont="1" applyFill="1" applyBorder="1" applyAlignment="1">
      <alignment horizontal="center" vertical="top" wrapText="1"/>
    </xf>
    <xf numFmtId="0" fontId="43" fillId="3" borderId="68" xfId="35" applyFont="1" applyFill="1" applyBorder="1" applyAlignment="1">
      <alignment horizontal="left" vertical="top" wrapText="1"/>
    </xf>
    <xf numFmtId="169" fontId="51" fillId="3" borderId="68" xfId="35" applyNumberFormat="1" applyFont="1" applyFill="1" applyBorder="1" applyAlignment="1">
      <alignment horizontal="left" vertical="top" wrapText="1"/>
    </xf>
    <xf numFmtId="0" fontId="55" fillId="3" borderId="68" xfId="35" applyFont="1" applyFill="1" applyBorder="1" applyAlignment="1">
      <alignment horizontal="left" vertical="top" wrapText="1"/>
    </xf>
    <xf numFmtId="4" fontId="53" fillId="3" borderId="69" xfId="35" applyNumberFormat="1" applyFont="1" applyFill="1" applyBorder="1" applyAlignment="1">
      <alignment horizontal="right" vertical="top"/>
    </xf>
    <xf numFmtId="0" fontId="52" fillId="5" borderId="78" xfId="35" applyFont="1" applyFill="1" applyBorder="1" applyAlignment="1">
      <alignment horizontal="center" vertical="top" wrapText="1"/>
    </xf>
    <xf numFmtId="0" fontId="43" fillId="0" borderId="68" xfId="35" applyFont="1" applyBorder="1" applyAlignment="1">
      <alignment vertical="top" wrapText="1"/>
    </xf>
    <xf numFmtId="169" fontId="51" fillId="0" borderId="68" xfId="35" applyNumberFormat="1" applyFont="1" applyBorder="1" applyAlignment="1">
      <alignment horizontal="left" vertical="top" wrapText="1"/>
    </xf>
    <xf numFmtId="0" fontId="51" fillId="0" borderId="68" xfId="35" applyFont="1" applyBorder="1" applyAlignment="1">
      <alignment horizontal="left" vertical="top" wrapText="1"/>
    </xf>
    <xf numFmtId="4" fontId="53" fillId="0" borderId="69" xfId="35" applyNumberFormat="1" applyFont="1" applyBorder="1" applyAlignment="1">
      <alignment horizontal="right" vertical="top"/>
    </xf>
    <xf numFmtId="0" fontId="47" fillId="0" borderId="61" xfId="35" applyFont="1" applyBorder="1" applyAlignment="1">
      <alignment horizontal="left" vertical="center" wrapText="1"/>
    </xf>
    <xf numFmtId="0" fontId="16" fillId="0" borderId="79" xfId="35" applyFont="1" applyFill="1" applyBorder="1" applyAlignment="1">
      <alignment vertical="center" wrapText="1"/>
    </xf>
    <xf numFmtId="0" fontId="16" fillId="0" borderId="80" xfId="35" applyFont="1" applyFill="1" applyBorder="1" applyAlignment="1">
      <alignment horizontal="left" vertical="center" wrapText="1"/>
    </xf>
    <xf numFmtId="4" fontId="4" fillId="0" borderId="81" xfId="35" applyNumberFormat="1" applyFont="1" applyBorder="1" applyAlignment="1">
      <alignment horizontal="right" vertical="center"/>
    </xf>
    <xf numFmtId="167" fontId="50" fillId="20" borderId="2" xfId="35" applyNumberFormat="1" applyFont="1" applyFill="1" applyBorder="1" applyAlignment="1">
      <alignment horizontal="left" vertical="top" wrapText="1"/>
    </xf>
    <xf numFmtId="4" fontId="52" fillId="20" borderId="16" xfId="35" applyNumberFormat="1" applyFont="1" applyFill="1" applyBorder="1" applyAlignment="1">
      <alignment horizontal="right" vertical="top"/>
    </xf>
    <xf numFmtId="0" fontId="43" fillId="0" borderId="68" xfId="35" applyFont="1" applyFill="1" applyBorder="1" applyAlignment="1">
      <alignment horizontal="center" vertical="top" wrapText="1"/>
    </xf>
    <xf numFmtId="168" fontId="51" fillId="21" borderId="11" xfId="35" applyNumberFormat="1" applyFont="1" applyFill="1" applyBorder="1" applyAlignment="1">
      <alignment horizontal="left" vertical="top" wrapText="1"/>
    </xf>
    <xf numFmtId="0" fontId="43" fillId="0" borderId="11" xfId="35" applyFont="1" applyBorder="1" applyAlignment="1">
      <alignment vertical="top" wrapText="1"/>
    </xf>
    <xf numFmtId="0" fontId="16" fillId="0" borderId="82" xfId="35" applyFont="1" applyFill="1" applyBorder="1" applyAlignment="1">
      <alignment horizontal="left" vertical="center" wrapText="1"/>
    </xf>
    <xf numFmtId="0" fontId="16" fillId="0" borderId="63" xfId="35" applyFont="1" applyFill="1" applyBorder="1" applyAlignment="1">
      <alignment horizontal="left" vertical="center" wrapText="1"/>
    </xf>
    <xf numFmtId="167" fontId="50" fillId="20" borderId="1" xfId="35" quotePrefix="1" applyNumberFormat="1" applyFont="1" applyFill="1" applyBorder="1" applyAlignment="1">
      <alignment horizontal="left" vertical="top" wrapText="1"/>
    </xf>
    <xf numFmtId="0" fontId="43" fillId="0" borderId="2" xfId="35" applyFont="1" applyFill="1" applyBorder="1" applyAlignment="1">
      <alignment horizontal="left" vertical="top" wrapText="1"/>
    </xf>
    <xf numFmtId="168" fontId="51" fillId="21" borderId="1" xfId="35" quotePrefix="1" applyNumberFormat="1" applyFont="1" applyFill="1" applyBorder="1" applyAlignment="1">
      <alignment horizontal="left" vertical="top" wrapText="1"/>
    </xf>
    <xf numFmtId="0" fontId="43" fillId="0" borderId="44" xfId="35" applyFont="1" applyFill="1" applyBorder="1" applyAlignment="1">
      <alignment horizontal="left" vertical="top" wrapText="1"/>
    </xf>
    <xf numFmtId="169" fontId="51" fillId="0" borderId="13" xfId="35" applyNumberFormat="1" applyFont="1" applyBorder="1" applyAlignment="1">
      <alignment horizontal="left" vertical="top" wrapText="1"/>
    </xf>
    <xf numFmtId="0" fontId="51" fillId="0" borderId="14" xfId="35" applyFont="1" applyBorder="1" applyAlignment="1">
      <alignment horizontal="left" vertical="top" wrapText="1"/>
    </xf>
    <xf numFmtId="4" fontId="53" fillId="0" borderId="2" xfId="35" applyNumberFormat="1" applyFont="1" applyBorder="1" applyAlignment="1">
      <alignment horizontal="right" vertical="top"/>
    </xf>
    <xf numFmtId="4" fontId="52" fillId="19" borderId="68" xfId="35" applyNumberFormat="1" applyFont="1" applyFill="1" applyBorder="1" applyAlignment="1">
      <alignment vertical="center"/>
    </xf>
    <xf numFmtId="0" fontId="16" fillId="0" borderId="54" xfId="35" applyFont="1" applyFill="1" applyBorder="1" applyAlignment="1">
      <alignment horizontal="center" vertical="center" wrapText="1"/>
    </xf>
    <xf numFmtId="4" fontId="53" fillId="3" borderId="68" xfId="35" applyNumberFormat="1" applyFont="1" applyFill="1" applyBorder="1" applyAlignment="1">
      <alignment vertical="center"/>
    </xf>
    <xf numFmtId="0" fontId="43" fillId="0" borderId="4" xfId="35" applyFont="1" applyFill="1" applyBorder="1" applyAlignment="1">
      <alignment horizontal="left" vertical="center" wrapText="1"/>
    </xf>
    <xf numFmtId="0" fontId="43" fillId="0" borderId="4" xfId="35" applyFont="1" applyFill="1" applyBorder="1" applyAlignment="1">
      <alignment horizontal="left" vertical="top" wrapText="1"/>
    </xf>
    <xf numFmtId="0" fontId="51" fillId="0" borderId="9" xfId="35" applyFont="1" applyBorder="1" applyAlignment="1">
      <alignment horizontal="left" vertical="top" wrapText="1"/>
    </xf>
    <xf numFmtId="0" fontId="51" fillId="3" borderId="68" xfId="35" applyFont="1" applyFill="1" applyBorder="1" applyAlignment="1">
      <alignment horizontal="left" vertical="top" wrapText="1"/>
    </xf>
    <xf numFmtId="0" fontId="43" fillId="0" borderId="5" xfId="35" applyFont="1" applyFill="1" applyBorder="1" applyAlignment="1">
      <alignment horizontal="left" vertical="center" wrapText="1"/>
    </xf>
    <xf numFmtId="0" fontId="43" fillId="0" borderId="5" xfId="35" applyFont="1" applyFill="1" applyBorder="1" applyAlignment="1">
      <alignment horizontal="left" vertical="top" wrapText="1"/>
    </xf>
    <xf numFmtId="4" fontId="53" fillId="0" borderId="5" xfId="35" applyNumberFormat="1" applyFont="1" applyBorder="1" applyAlignment="1">
      <alignment vertical="center"/>
    </xf>
    <xf numFmtId="0" fontId="48" fillId="19" borderId="68" xfId="35" applyFont="1" applyFill="1" applyBorder="1" applyAlignment="1">
      <alignment horizontal="center" vertical="center" wrapText="1"/>
    </xf>
    <xf numFmtId="0" fontId="52" fillId="19" borderId="68" xfId="35" applyFont="1" applyFill="1" applyBorder="1" applyAlignment="1">
      <alignment horizontal="left" vertical="top" wrapText="1"/>
    </xf>
    <xf numFmtId="0" fontId="16" fillId="0" borderId="5" xfId="35" applyFont="1" applyFill="1" applyBorder="1" applyAlignment="1">
      <alignment vertical="center" wrapText="1"/>
    </xf>
    <xf numFmtId="0" fontId="43" fillId="3" borderId="6" xfId="35" applyFont="1" applyFill="1" applyBorder="1" applyAlignment="1">
      <alignment horizontal="left" vertical="center" wrapText="1"/>
    </xf>
    <xf numFmtId="0" fontId="43" fillId="0" borderId="68" xfId="35" applyFont="1" applyFill="1" applyBorder="1" applyAlignment="1">
      <alignment horizontal="left" vertical="top" wrapText="1"/>
    </xf>
    <xf numFmtId="4" fontId="53" fillId="0" borderId="68" xfId="35" applyNumberFormat="1" applyFont="1" applyBorder="1" applyAlignment="1">
      <alignment vertical="center"/>
    </xf>
    <xf numFmtId="0" fontId="16" fillId="0" borderId="29" xfId="35" applyFont="1" applyFill="1" applyBorder="1" applyAlignment="1">
      <alignment vertical="center" wrapText="1"/>
    </xf>
    <xf numFmtId="0" fontId="43" fillId="0" borderId="0" xfId="35" applyFont="1" applyFill="1" applyBorder="1" applyAlignment="1">
      <alignment horizontal="center" vertical="center" wrapText="1"/>
    </xf>
    <xf numFmtId="167" fontId="50" fillId="20" borderId="82" xfId="35" applyNumberFormat="1" applyFont="1" applyFill="1" applyBorder="1" applyAlignment="1">
      <alignment horizontal="left" vertical="top" wrapText="1"/>
    </xf>
    <xf numFmtId="0" fontId="43" fillId="20" borderId="68" xfId="35" applyFont="1" applyFill="1" applyBorder="1" applyAlignment="1">
      <alignment vertical="top" wrapText="1"/>
    </xf>
    <xf numFmtId="0" fontId="43" fillId="20" borderId="83" xfId="35" applyFont="1" applyFill="1" applyBorder="1" applyAlignment="1">
      <alignment vertical="top" wrapText="1"/>
    </xf>
    <xf numFmtId="0" fontId="50" fillId="20" borderId="82" xfId="35" applyFont="1" applyFill="1" applyBorder="1" applyAlignment="1">
      <alignment horizontal="left" vertical="top" wrapText="1"/>
    </xf>
    <xf numFmtId="4" fontId="52" fillId="20" borderId="20" xfId="35" applyNumberFormat="1" applyFont="1" applyFill="1" applyBorder="1" applyAlignment="1">
      <alignment horizontal="right" vertical="top"/>
    </xf>
    <xf numFmtId="0" fontId="43" fillId="0" borderId="2" xfId="35" applyFont="1" applyFill="1" applyBorder="1" applyAlignment="1">
      <alignment horizontal="left" vertical="top" wrapText="1"/>
    </xf>
    <xf numFmtId="168" fontId="51" fillId="21" borderId="16" xfId="35" applyNumberFormat="1" applyFont="1" applyFill="1" applyBorder="1" applyAlignment="1">
      <alignment horizontal="left" vertical="top" wrapText="1"/>
    </xf>
    <xf numFmtId="0" fontId="43" fillId="0" borderId="44" xfId="35" applyFont="1" applyBorder="1" applyAlignment="1">
      <alignment horizontal="left" vertical="top" wrapText="1"/>
    </xf>
    <xf numFmtId="0" fontId="43" fillId="0" borderId="54" xfId="35" applyFont="1" applyBorder="1" applyAlignment="1">
      <alignment horizontal="left" vertical="top" wrapText="1"/>
    </xf>
    <xf numFmtId="4" fontId="53" fillId="3" borderId="68" xfId="35" applyNumberFormat="1" applyFont="1" applyFill="1" applyBorder="1" applyAlignment="1">
      <alignment horizontal="right" vertical="top"/>
    </xf>
    <xf numFmtId="0" fontId="43" fillId="0" borderId="5" xfId="35" applyFont="1" applyBorder="1" applyAlignment="1">
      <alignment vertical="top" wrapText="1"/>
    </xf>
    <xf numFmtId="4" fontId="53" fillId="0" borderId="5" xfId="35" applyNumberFormat="1" applyFont="1" applyBorder="1" applyAlignment="1">
      <alignment horizontal="right" vertical="top"/>
    </xf>
    <xf numFmtId="0" fontId="52" fillId="19" borderId="68" xfId="35" applyFont="1" applyFill="1" applyBorder="1" applyAlignment="1">
      <alignment vertical="top" wrapText="1"/>
    </xf>
    <xf numFmtId="169" fontId="55" fillId="19" borderId="68" xfId="35" applyNumberFormat="1" applyFont="1" applyFill="1" applyBorder="1" applyAlignment="1">
      <alignment horizontal="left" vertical="top" wrapText="1"/>
    </xf>
    <xf numFmtId="4" fontId="52" fillId="19" borderId="68" xfId="35" applyNumberFormat="1" applyFont="1" applyFill="1" applyBorder="1" applyAlignment="1">
      <alignment horizontal="right" vertical="top"/>
    </xf>
    <xf numFmtId="0" fontId="43" fillId="0" borderId="5" xfId="35" applyFont="1" applyBorder="1" applyAlignment="1">
      <alignment horizontal="center" vertical="top" wrapText="1"/>
    </xf>
    <xf numFmtId="0" fontId="43" fillId="0" borderId="4" xfId="35" applyFont="1" applyBorder="1" applyAlignment="1">
      <alignment horizontal="center" vertical="top" wrapText="1"/>
    </xf>
    <xf numFmtId="0" fontId="52" fillId="19" borderId="74" xfId="35" applyFont="1" applyFill="1" applyBorder="1" applyAlignment="1">
      <alignment horizontal="left" vertical="top" wrapText="1"/>
    </xf>
    <xf numFmtId="169" fontId="55" fillId="19" borderId="76" xfId="35" applyNumberFormat="1" applyFont="1" applyFill="1" applyBorder="1" applyAlignment="1">
      <alignment horizontal="left" vertical="top" wrapText="1"/>
    </xf>
    <xf numFmtId="0" fontId="55" fillId="19" borderId="75" xfId="35" applyFont="1" applyFill="1" applyBorder="1" applyAlignment="1">
      <alignment horizontal="left" vertical="top" wrapText="1"/>
    </xf>
    <xf numFmtId="4" fontId="52" fillId="19" borderId="74" xfId="35" applyNumberFormat="1" applyFont="1" applyFill="1" applyBorder="1" applyAlignment="1">
      <alignment horizontal="right" vertical="top"/>
    </xf>
    <xf numFmtId="0" fontId="52" fillId="5" borderId="84" xfId="35" applyFont="1" applyFill="1" applyBorder="1" applyAlignment="1">
      <alignment vertical="top" wrapText="1"/>
    </xf>
    <xf numFmtId="0" fontId="53" fillId="3" borderId="74" xfId="35" applyFont="1" applyFill="1" applyBorder="1" applyAlignment="1">
      <alignment horizontal="left" vertical="top" wrapText="1"/>
    </xf>
    <xf numFmtId="169" fontId="56" fillId="3" borderId="76" xfId="35" applyNumberFormat="1" applyFont="1" applyFill="1" applyBorder="1" applyAlignment="1">
      <alignment horizontal="left" vertical="top" wrapText="1"/>
    </xf>
    <xf numFmtId="0" fontId="56" fillId="3" borderId="75" xfId="35" applyFont="1" applyFill="1" applyBorder="1" applyAlignment="1">
      <alignment horizontal="left" vertical="top" wrapText="1"/>
    </xf>
    <xf numFmtId="4" fontId="53" fillId="3" borderId="74" xfId="35" applyNumberFormat="1" applyFont="1" applyFill="1" applyBorder="1" applyAlignment="1">
      <alignment horizontal="right" vertical="top"/>
    </xf>
    <xf numFmtId="0" fontId="52" fillId="5" borderId="44" xfId="35" applyFont="1" applyFill="1" applyBorder="1" applyAlignment="1">
      <alignment vertical="top" wrapText="1"/>
    </xf>
    <xf numFmtId="0" fontId="53" fillId="5" borderId="74" xfId="35" applyFont="1" applyFill="1" applyBorder="1" applyAlignment="1">
      <alignment horizontal="left" vertical="top" wrapText="1"/>
    </xf>
    <xf numFmtId="4" fontId="53" fillId="5" borderId="74" xfId="35" applyNumberFormat="1" applyFont="1" applyFill="1" applyBorder="1" applyAlignment="1">
      <alignment horizontal="right" vertical="top"/>
    </xf>
    <xf numFmtId="0" fontId="43" fillId="3" borderId="74" xfId="35" applyFont="1" applyFill="1" applyBorder="1" applyAlignment="1">
      <alignment horizontal="left" vertical="top" wrapText="1"/>
    </xf>
    <xf numFmtId="169" fontId="51" fillId="3" borderId="76" xfId="35" applyNumberFormat="1" applyFont="1" applyFill="1" applyBorder="1" applyAlignment="1">
      <alignment horizontal="left" vertical="top" wrapText="1"/>
    </xf>
    <xf numFmtId="0" fontId="51" fillId="3" borderId="75" xfId="35" applyFont="1" applyFill="1" applyBorder="1" applyAlignment="1">
      <alignment horizontal="left" vertical="top" wrapText="1"/>
    </xf>
    <xf numFmtId="0" fontId="52" fillId="5" borderId="16" xfId="35" applyFont="1" applyFill="1" applyBorder="1" applyAlignment="1">
      <alignment vertical="top" wrapText="1"/>
    </xf>
    <xf numFmtId="169" fontId="51" fillId="0" borderId="19" xfId="35" applyNumberFormat="1" applyFont="1" applyBorder="1" applyAlignment="1">
      <alignment horizontal="left" vertical="top" wrapText="1"/>
    </xf>
    <xf numFmtId="0" fontId="51" fillId="0" borderId="54" xfId="35" applyFont="1" applyBorder="1" applyAlignment="1">
      <alignment horizontal="left" vertical="top" wrapText="1"/>
    </xf>
    <xf numFmtId="4" fontId="53" fillId="0" borderId="44" xfId="35" applyNumberFormat="1" applyFont="1" applyBorder="1" applyAlignment="1">
      <alignment horizontal="right" vertical="top"/>
    </xf>
    <xf numFmtId="0" fontId="43" fillId="20" borderId="20" xfId="35" applyFont="1" applyFill="1" applyBorder="1" applyAlignment="1">
      <alignment vertical="top" wrapText="1"/>
    </xf>
    <xf numFmtId="0" fontId="43" fillId="21" borderId="15" xfId="35" applyFont="1" applyFill="1" applyBorder="1" applyAlignment="1">
      <alignment vertical="top" wrapText="1"/>
    </xf>
    <xf numFmtId="0" fontId="43" fillId="0" borderId="62" xfId="35" applyFont="1" applyBorder="1" applyAlignment="1">
      <alignment vertical="top" wrapText="1"/>
    </xf>
    <xf numFmtId="0" fontId="47" fillId="0" borderId="85" xfId="35" applyFont="1" applyBorder="1" applyAlignment="1">
      <alignment horizontal="right" vertical="center" wrapText="1"/>
    </xf>
    <xf numFmtId="0" fontId="47" fillId="0" borderId="86" xfId="35" applyFont="1" applyBorder="1" applyAlignment="1">
      <alignment horizontal="right" vertical="center" wrapText="1"/>
    </xf>
    <xf numFmtId="0" fontId="47" fillId="0" borderId="87" xfId="35" applyFont="1" applyBorder="1" applyAlignment="1">
      <alignment horizontal="right" vertical="center" wrapText="1"/>
    </xf>
    <xf numFmtId="4" fontId="15" fillId="0" borderId="88" xfId="35" applyNumberFormat="1" applyFont="1" applyBorder="1" applyAlignment="1">
      <alignment horizontal="right" vertical="center" wrapText="1"/>
    </xf>
    <xf numFmtId="0" fontId="57" fillId="0" borderId="0" xfId="35" applyFont="1" applyAlignment="1">
      <alignment vertical="center"/>
    </xf>
    <xf numFmtId="0" fontId="16" fillId="0" borderId="0" xfId="35" applyFont="1"/>
    <xf numFmtId="49" fontId="52" fillId="0" borderId="1" xfId="35" applyNumberFormat="1" applyFont="1" applyBorder="1" applyAlignment="1">
      <alignment horizontal="center" vertical="center" wrapText="1"/>
    </xf>
    <xf numFmtId="4" fontId="58" fillId="0" borderId="62" xfId="35" applyNumberFormat="1" applyFont="1" applyBorder="1" applyAlignment="1">
      <alignment horizontal="right" vertical="center" wrapText="1"/>
    </xf>
    <xf numFmtId="0" fontId="16" fillId="0" borderId="89" xfId="35" applyFont="1" applyBorder="1" applyAlignment="1">
      <alignment vertical="center" wrapText="1"/>
    </xf>
    <xf numFmtId="0" fontId="16" fillId="0" borderId="90" xfId="35" applyFont="1" applyBorder="1" applyAlignment="1">
      <alignment horizontal="left" vertical="center" wrapText="1"/>
    </xf>
    <xf numFmtId="4" fontId="16" fillId="0" borderId="91" xfId="35" applyNumberFormat="1" applyFont="1" applyBorder="1" applyAlignment="1">
      <alignment vertical="center"/>
    </xf>
    <xf numFmtId="0" fontId="16" fillId="0" borderId="71" xfId="35" applyFont="1" applyFill="1" applyBorder="1" applyAlignment="1">
      <alignment vertical="center" wrapText="1"/>
    </xf>
    <xf numFmtId="0" fontId="51" fillId="0" borderId="4" xfId="35" applyFont="1" applyBorder="1" applyAlignment="1">
      <alignment horizontal="left" vertical="top" wrapText="1"/>
    </xf>
    <xf numFmtId="4" fontId="43" fillId="0" borderId="92" xfId="35" applyNumberFormat="1" applyFont="1" applyBorder="1" applyAlignment="1">
      <alignment vertical="center"/>
    </xf>
    <xf numFmtId="0" fontId="43" fillId="20" borderId="44" xfId="35" applyFont="1" applyFill="1" applyBorder="1" applyAlignment="1">
      <alignment vertical="top" wrapText="1"/>
    </xf>
    <xf numFmtId="169" fontId="51" fillId="20" borderId="19" xfId="35" applyNumberFormat="1" applyFont="1" applyFill="1" applyBorder="1" applyAlignment="1">
      <alignment horizontal="left" vertical="top" wrapText="1"/>
    </xf>
    <xf numFmtId="0" fontId="50" fillId="20" borderId="54" xfId="35" applyFont="1" applyFill="1" applyBorder="1" applyAlignment="1">
      <alignment horizontal="left" vertical="top" wrapText="1"/>
    </xf>
    <xf numFmtId="4" fontId="52" fillId="20" borderId="44" xfId="35" applyNumberFormat="1" applyFont="1" applyFill="1" applyBorder="1" applyAlignment="1">
      <alignment horizontal="right" vertical="top"/>
    </xf>
    <xf numFmtId="0" fontId="54" fillId="22" borderId="54" xfId="35" applyFont="1" applyFill="1" applyBorder="1" applyAlignment="1">
      <alignment horizontal="left" vertical="top" wrapText="1"/>
    </xf>
    <xf numFmtId="0" fontId="43" fillId="21" borderId="2" xfId="35" applyFont="1" applyFill="1" applyBorder="1" applyAlignment="1">
      <alignment horizontal="left" vertical="top" wrapText="1"/>
    </xf>
    <xf numFmtId="169" fontId="51" fillId="21" borderId="93" xfId="35" applyNumberFormat="1" applyFont="1" applyFill="1" applyBorder="1" applyAlignment="1">
      <alignment horizontal="left" vertical="top" wrapText="1"/>
    </xf>
    <xf numFmtId="0" fontId="54" fillId="22" borderId="70" xfId="35" applyFont="1" applyFill="1" applyBorder="1" applyAlignment="1">
      <alignment horizontal="left" vertical="top" wrapText="1"/>
    </xf>
    <xf numFmtId="169" fontId="51" fillId="0" borderId="5" xfId="35" applyNumberFormat="1" applyFont="1" applyBorder="1" applyAlignment="1">
      <alignment horizontal="left" vertical="top" wrapText="1"/>
    </xf>
    <xf numFmtId="0" fontId="51" fillId="0" borderId="5" xfId="35" applyFont="1" applyBorder="1" applyAlignment="1">
      <alignment horizontal="left" vertical="top" wrapText="1"/>
    </xf>
    <xf numFmtId="4" fontId="53" fillId="0" borderId="94" xfId="35" applyNumberFormat="1" applyFont="1" applyBorder="1" applyAlignment="1">
      <alignment horizontal="right" vertical="top"/>
    </xf>
    <xf numFmtId="0" fontId="47" fillId="0" borderId="95" xfId="35" applyFont="1" applyBorder="1" applyAlignment="1">
      <alignment horizontal="left" vertical="center"/>
    </xf>
    <xf numFmtId="0" fontId="47" fillId="0" borderId="96" xfId="35" applyFont="1" applyBorder="1" applyAlignment="1">
      <alignment horizontal="left" vertical="center" wrapText="1"/>
    </xf>
    <xf numFmtId="4" fontId="52" fillId="0" borderId="97" xfId="35" applyNumberFormat="1" applyFont="1" applyBorder="1" applyAlignment="1">
      <alignment horizontal="right" vertical="center"/>
    </xf>
    <xf numFmtId="0" fontId="59" fillId="0" borderId="9" xfId="35" applyFont="1" applyBorder="1" applyAlignment="1">
      <alignment horizontal="left" vertical="center"/>
    </xf>
    <xf numFmtId="0" fontId="16" fillId="0" borderId="8" xfId="35" applyFont="1" applyBorder="1" applyAlignment="1">
      <alignment horizontal="left" vertical="center" wrapText="1"/>
    </xf>
    <xf numFmtId="4" fontId="53" fillId="0" borderId="29" xfId="35" applyNumberFormat="1" applyFont="1" applyBorder="1" applyAlignment="1">
      <alignment horizontal="right" vertical="center"/>
    </xf>
    <xf numFmtId="0" fontId="60" fillId="19" borderId="68" xfId="35" applyFont="1" applyFill="1" applyBorder="1" applyAlignment="1">
      <alignment horizontal="left" vertical="center"/>
    </xf>
    <xf numFmtId="0" fontId="60" fillId="19" borderId="68" xfId="35" applyFont="1" applyFill="1" applyBorder="1" applyAlignment="1">
      <alignment horizontal="left" vertical="center" wrapText="1"/>
    </xf>
    <xf numFmtId="0" fontId="55" fillId="19" borderId="68" xfId="35" applyFont="1" applyFill="1" applyBorder="1" applyAlignment="1">
      <alignment horizontal="left" vertical="center" wrapText="1"/>
    </xf>
    <xf numFmtId="0" fontId="54" fillId="22" borderId="68" xfId="35" applyFont="1" applyFill="1" applyBorder="1" applyAlignment="1">
      <alignment horizontal="left" vertical="top" wrapText="1"/>
    </xf>
    <xf numFmtId="0" fontId="56" fillId="3" borderId="68" xfId="35" applyFont="1" applyFill="1" applyBorder="1" applyAlignment="1">
      <alignment horizontal="left" vertical="center" wrapText="1"/>
    </xf>
    <xf numFmtId="0" fontId="53" fillId="3" borderId="68" xfId="35" applyFont="1" applyFill="1" applyBorder="1" applyAlignment="1">
      <alignment horizontal="left" vertical="top" wrapText="1"/>
    </xf>
    <xf numFmtId="0" fontId="56" fillId="0" borderId="68" xfId="35" applyFont="1" applyBorder="1" applyAlignment="1">
      <alignment horizontal="left" vertical="center" wrapText="1"/>
    </xf>
    <xf numFmtId="0" fontId="43" fillId="0" borderId="98" xfId="35" applyFont="1" applyBorder="1" applyAlignment="1">
      <alignment horizontal="left" vertical="top" wrapText="1"/>
    </xf>
    <xf numFmtId="4" fontId="53" fillId="0" borderId="68" xfId="35" applyNumberFormat="1" applyFont="1" applyBorder="1" applyAlignment="1">
      <alignment horizontal="right" vertical="top"/>
    </xf>
    <xf numFmtId="0" fontId="48" fillId="0" borderId="54" xfId="35" applyFont="1" applyBorder="1" applyAlignment="1">
      <alignment horizontal="right" vertical="center"/>
    </xf>
    <xf numFmtId="0" fontId="48" fillId="0" borderId="0" xfId="35" applyFont="1" applyBorder="1" applyAlignment="1">
      <alignment horizontal="right" vertical="center"/>
    </xf>
    <xf numFmtId="0" fontId="48" fillId="0" borderId="19" xfId="35" applyFont="1" applyBorder="1" applyAlignment="1">
      <alignment horizontal="right" vertical="center"/>
    </xf>
    <xf numFmtId="4" fontId="48" fillId="0" borderId="44" xfId="35" applyNumberFormat="1" applyFont="1" applyBorder="1" applyAlignment="1">
      <alignment vertical="center"/>
    </xf>
    <xf numFmtId="0" fontId="48" fillId="0" borderId="98" xfId="35" applyFont="1" applyBorder="1" applyAlignment="1">
      <alignment horizontal="center" vertical="center"/>
    </xf>
    <xf numFmtId="0" fontId="48" fillId="0" borderId="10" xfId="35" applyFont="1" applyBorder="1" applyAlignment="1">
      <alignment horizontal="center" vertical="center"/>
    </xf>
    <xf numFmtId="0" fontId="48" fillId="0" borderId="6" xfId="35" applyFont="1" applyBorder="1" applyAlignment="1">
      <alignment horizontal="center" vertical="center"/>
    </xf>
    <xf numFmtId="4" fontId="48" fillId="0" borderId="68" xfId="35" applyNumberFormat="1" applyFont="1" applyBorder="1" applyAlignment="1">
      <alignment vertical="center"/>
    </xf>
    <xf numFmtId="4" fontId="4" fillId="0" borderId="99" xfId="35" applyNumberFormat="1" applyFont="1" applyBorder="1" applyAlignment="1">
      <alignment horizontal="right" vertical="center"/>
    </xf>
    <xf numFmtId="4" fontId="48" fillId="0" borderId="100" xfId="35" applyNumberFormat="1" applyFont="1" applyBorder="1" applyAlignment="1">
      <alignment horizontal="right" vertical="center" wrapText="1"/>
    </xf>
    <xf numFmtId="0" fontId="47" fillId="0" borderId="14" xfId="35" applyFont="1" applyBorder="1" applyAlignment="1">
      <alignment horizontal="center" vertical="center"/>
    </xf>
    <xf numFmtId="4" fontId="4" fillId="19" borderId="6" xfId="35" applyNumberFormat="1" applyFont="1" applyFill="1" applyBorder="1" applyAlignment="1">
      <alignment horizontal="right" vertical="center"/>
    </xf>
    <xf numFmtId="4" fontId="4" fillId="3" borderId="15" xfId="35" applyNumberFormat="1" applyFont="1" applyFill="1" applyBorder="1" applyAlignment="1">
      <alignment horizontal="right" vertical="center"/>
    </xf>
    <xf numFmtId="4" fontId="4" fillId="0" borderId="15" xfId="35" applyNumberFormat="1" applyFont="1" applyBorder="1" applyAlignment="1">
      <alignment horizontal="right" vertical="center"/>
    </xf>
    <xf numFmtId="4" fontId="47" fillId="0" borderId="87" xfId="35" applyNumberFormat="1" applyFont="1" applyBorder="1" applyAlignment="1">
      <alignment horizontal="right" vertical="center" wrapText="1"/>
    </xf>
    <xf numFmtId="4" fontId="48" fillId="0" borderId="19" xfId="35" applyNumberFormat="1" applyFont="1" applyBorder="1" applyAlignment="1">
      <alignment horizontal="right" vertical="center"/>
    </xf>
    <xf numFmtId="4" fontId="47" fillId="0" borderId="57" xfId="35" applyNumberFormat="1" applyFont="1" applyBorder="1" applyAlignment="1">
      <alignment horizontal="right" vertical="center"/>
    </xf>
    <xf numFmtId="4" fontId="49" fillId="0" borderId="29" xfId="35" applyNumberFormat="1" applyFont="1" applyBorder="1" applyAlignment="1">
      <alignment horizontal="right" vertical="center" wrapText="1"/>
    </xf>
    <xf numFmtId="4" fontId="50" fillId="20" borderId="68" xfId="35" applyNumberFormat="1" applyFont="1" applyFill="1" applyBorder="1" applyAlignment="1">
      <alignment horizontal="right" vertical="top" wrapText="1"/>
    </xf>
    <xf numFmtId="4" fontId="51" fillId="21" borderId="68" xfId="35" applyNumberFormat="1" applyFont="1" applyFill="1" applyBorder="1" applyAlignment="1">
      <alignment horizontal="right" vertical="top" wrapText="1"/>
    </xf>
    <xf numFmtId="4" fontId="49" fillId="0" borderId="68" xfId="35" applyNumberFormat="1" applyFont="1" applyBorder="1" applyAlignment="1">
      <alignment horizontal="right" vertical="center" wrapText="1"/>
    </xf>
    <xf numFmtId="4" fontId="50" fillId="20" borderId="12" xfId="35" applyNumberFormat="1" applyFont="1" applyFill="1" applyBorder="1" applyAlignment="1">
      <alignment horizontal="right" vertical="top" wrapText="1"/>
    </xf>
    <xf numFmtId="4" fontId="51" fillId="21" borderId="59" xfId="35" applyNumberFormat="1" applyFont="1" applyFill="1" applyBorder="1" applyAlignment="1">
      <alignment horizontal="right" vertical="top" wrapText="1"/>
    </xf>
    <xf numFmtId="4" fontId="51" fillId="0" borderId="59" xfId="35" applyNumberFormat="1" applyFont="1" applyBorder="1" applyAlignment="1">
      <alignment horizontal="right" vertical="top" wrapText="1"/>
    </xf>
    <xf numFmtId="4" fontId="51" fillId="21" borderId="14" xfId="35" applyNumberFormat="1" applyFont="1" applyFill="1" applyBorder="1" applyAlignment="1">
      <alignment horizontal="right" vertical="top" wrapText="1"/>
    </xf>
    <xf numFmtId="4" fontId="51" fillId="0" borderId="66" xfId="35" applyNumberFormat="1" applyFont="1" applyBorder="1" applyAlignment="1">
      <alignment horizontal="right" vertical="top" wrapText="1"/>
    </xf>
    <xf numFmtId="4" fontId="16" fillId="0" borderId="0" xfId="35" applyNumberFormat="1" applyFont="1" applyBorder="1" applyAlignment="1">
      <alignment horizontal="right" vertical="center" wrapText="1"/>
    </xf>
    <xf numFmtId="4" fontId="52" fillId="19" borderId="98" xfId="35" applyNumberFormat="1" applyFont="1" applyFill="1" applyBorder="1" applyAlignment="1">
      <alignment horizontal="right" vertical="center" wrapText="1"/>
    </xf>
    <xf numFmtId="4" fontId="51" fillId="0" borderId="54" xfId="35" applyNumberFormat="1" applyFont="1" applyBorder="1" applyAlignment="1">
      <alignment horizontal="right" vertical="top" wrapText="1"/>
    </xf>
    <xf numFmtId="4" fontId="51" fillId="0" borderId="0" xfId="35" applyNumberFormat="1" applyFont="1" applyBorder="1" applyAlignment="1">
      <alignment horizontal="right" vertical="top" wrapText="1"/>
    </xf>
    <xf numFmtId="4" fontId="52" fillId="19" borderId="63" xfId="35" applyNumberFormat="1" applyFont="1" applyFill="1" applyBorder="1" applyAlignment="1">
      <alignment horizontal="right" vertical="center" wrapText="1"/>
    </xf>
    <xf numFmtId="4" fontId="53" fillId="3" borderId="63" xfId="35" applyNumberFormat="1" applyFont="1" applyFill="1" applyBorder="1" applyAlignment="1">
      <alignment horizontal="right" vertical="center" wrapText="1"/>
    </xf>
    <xf numFmtId="4" fontId="50" fillId="20" borderId="59" xfId="35" applyNumberFormat="1" applyFont="1" applyFill="1" applyBorder="1" applyAlignment="1">
      <alignment horizontal="right" vertical="top" wrapText="1"/>
    </xf>
    <xf numFmtId="4" fontId="51" fillId="0" borderId="75" xfId="35" applyNumberFormat="1" applyFont="1" applyBorder="1" applyAlignment="1">
      <alignment horizontal="right" vertical="top" wrapText="1"/>
    </xf>
    <xf numFmtId="4" fontId="50" fillId="20" borderId="75" xfId="35" applyNumberFormat="1" applyFont="1" applyFill="1" applyBorder="1" applyAlignment="1">
      <alignment horizontal="right" vertical="top" wrapText="1"/>
    </xf>
    <xf numFmtId="4" fontId="51" fillId="21" borderId="54" xfId="35" applyNumberFormat="1" applyFont="1" applyFill="1" applyBorder="1" applyAlignment="1">
      <alignment horizontal="right" vertical="top" wrapText="1"/>
    </xf>
    <xf numFmtId="4" fontId="51" fillId="21" borderId="72" xfId="35" applyNumberFormat="1" applyFont="1" applyFill="1" applyBorder="1" applyAlignment="1">
      <alignment horizontal="right" vertical="top" wrapText="1"/>
    </xf>
    <xf numFmtId="4" fontId="51" fillId="0" borderId="28" xfId="35" applyNumberFormat="1" applyFont="1" applyBorder="1" applyAlignment="1">
      <alignment horizontal="right" vertical="top" wrapText="1"/>
    </xf>
    <xf numFmtId="4" fontId="16" fillId="0" borderId="76" xfId="35" applyNumberFormat="1" applyFont="1" applyBorder="1" applyAlignment="1">
      <alignment horizontal="right" vertical="top" wrapText="1"/>
    </xf>
    <xf numFmtId="4" fontId="55" fillId="19" borderId="98" xfId="35" applyNumberFormat="1" applyFont="1" applyFill="1" applyBorder="1" applyAlignment="1">
      <alignment horizontal="right" vertical="top" wrapText="1"/>
    </xf>
    <xf numFmtId="4" fontId="55" fillId="3" borderId="98" xfId="35" applyNumberFormat="1" applyFont="1" applyFill="1" applyBorder="1" applyAlignment="1">
      <alignment horizontal="right" vertical="top" wrapText="1"/>
    </xf>
    <xf numFmtId="4" fontId="51" fillId="0" borderId="98" xfId="35" applyNumberFormat="1" applyFont="1" applyBorder="1" applyAlignment="1">
      <alignment horizontal="right" vertical="top" wrapText="1"/>
    </xf>
    <xf numFmtId="4" fontId="47" fillId="0" borderId="61" xfId="35" applyNumberFormat="1" applyFont="1" applyBorder="1" applyAlignment="1">
      <alignment horizontal="right" vertical="center" wrapText="1"/>
    </xf>
    <xf numFmtId="4" fontId="16" fillId="0" borderId="80" xfId="35" applyNumberFormat="1" applyFont="1" applyFill="1" applyBorder="1" applyAlignment="1">
      <alignment horizontal="right" vertical="center" wrapText="1"/>
    </xf>
    <xf numFmtId="4" fontId="16" fillId="0" borderId="63" xfId="35" applyNumberFormat="1" applyFont="1" applyFill="1" applyBorder="1" applyAlignment="1">
      <alignment horizontal="right" vertical="center" wrapText="1"/>
    </xf>
    <xf numFmtId="4" fontId="51" fillId="0" borderId="14" xfId="35" applyNumberFormat="1" applyFont="1" applyBorder="1" applyAlignment="1">
      <alignment horizontal="right" vertical="top" wrapText="1"/>
    </xf>
    <xf numFmtId="4" fontId="52" fillId="19" borderId="68" xfId="35" applyNumberFormat="1" applyFont="1" applyFill="1" applyBorder="1" applyAlignment="1">
      <alignment horizontal="right" vertical="center" wrapText="1"/>
    </xf>
    <xf numFmtId="4" fontId="43" fillId="3" borderId="68" xfId="35" applyNumberFormat="1" applyFont="1" applyFill="1" applyBorder="1" applyAlignment="1">
      <alignment horizontal="right" vertical="center" wrapText="1"/>
    </xf>
    <xf numFmtId="4" fontId="51" fillId="3" borderId="68" xfId="35" applyNumberFormat="1" applyFont="1" applyFill="1" applyBorder="1" applyAlignment="1">
      <alignment horizontal="right" vertical="top" wrapText="1"/>
    </xf>
    <xf numFmtId="4" fontId="55" fillId="19" borderId="68" xfId="35" applyNumberFormat="1" applyFont="1" applyFill="1" applyBorder="1" applyAlignment="1">
      <alignment horizontal="right" vertical="top" wrapText="1"/>
    </xf>
    <xf numFmtId="4" fontId="51" fillId="0" borderId="68" xfId="35" applyNumberFormat="1" applyFont="1" applyBorder="1" applyAlignment="1">
      <alignment horizontal="right" vertical="top" wrapText="1"/>
    </xf>
    <xf numFmtId="4" fontId="50" fillId="20" borderId="82" xfId="35" applyNumberFormat="1" applyFont="1" applyFill="1" applyBorder="1" applyAlignment="1">
      <alignment horizontal="right" vertical="top" wrapText="1"/>
    </xf>
    <xf numFmtId="4" fontId="55" fillId="19" borderId="75" xfId="35" applyNumberFormat="1" applyFont="1" applyFill="1" applyBorder="1" applyAlignment="1">
      <alignment horizontal="right" vertical="top" wrapText="1"/>
    </xf>
    <xf numFmtId="4" fontId="56" fillId="3" borderId="75" xfId="35" applyNumberFormat="1" applyFont="1" applyFill="1" applyBorder="1" applyAlignment="1">
      <alignment horizontal="right" vertical="top" wrapText="1"/>
    </xf>
    <xf numFmtId="4" fontId="51" fillId="3" borderId="75" xfId="35" applyNumberFormat="1" applyFont="1" applyFill="1" applyBorder="1" applyAlignment="1">
      <alignment horizontal="right" vertical="top" wrapText="1"/>
    </xf>
    <xf numFmtId="4" fontId="51" fillId="21" borderId="12" xfId="35" applyNumberFormat="1" applyFont="1" applyFill="1" applyBorder="1" applyAlignment="1">
      <alignment horizontal="right" vertical="top" wrapText="1"/>
    </xf>
    <xf numFmtId="4" fontId="16" fillId="0" borderId="0" xfId="35" applyNumberFormat="1" applyFont="1" applyAlignment="1">
      <alignment horizontal="right"/>
    </xf>
    <xf numFmtId="4" fontId="47" fillId="0" borderId="59" xfId="35" applyNumberFormat="1" applyFont="1" applyBorder="1" applyAlignment="1">
      <alignment horizontal="right" vertical="center"/>
    </xf>
    <xf numFmtId="4" fontId="51" fillId="0" borderId="9" xfId="35" applyNumberFormat="1" applyFont="1" applyBorder="1" applyAlignment="1">
      <alignment horizontal="right" vertical="top" wrapText="1"/>
    </xf>
    <xf numFmtId="4" fontId="50" fillId="20" borderId="54" xfId="35" applyNumberFormat="1" applyFont="1" applyFill="1" applyBorder="1" applyAlignment="1">
      <alignment horizontal="right" vertical="top" wrapText="1"/>
    </xf>
    <xf numFmtId="4" fontId="52" fillId="19" borderId="68" xfId="35" applyNumberFormat="1" applyFont="1" applyFill="1" applyBorder="1" applyAlignment="1">
      <alignment horizontal="right" vertical="top" wrapText="1"/>
    </xf>
    <xf numFmtId="4" fontId="53" fillId="3" borderId="68" xfId="35" applyNumberFormat="1" applyFont="1" applyFill="1" applyBorder="1" applyAlignment="1">
      <alignment horizontal="right" vertical="top" wrapText="1"/>
    </xf>
    <xf numFmtId="4" fontId="43" fillId="0" borderId="98" xfId="35" applyNumberFormat="1" applyFont="1" applyBorder="1" applyAlignment="1">
      <alignment horizontal="right" vertical="top" wrapText="1"/>
    </xf>
    <xf numFmtId="4" fontId="48" fillId="0" borderId="6" xfId="35" applyNumberFormat="1" applyFont="1" applyBorder="1" applyAlignment="1">
      <alignment horizontal="right" vertical="center"/>
    </xf>
    <xf numFmtId="0" fontId="43" fillId="3" borderId="98" xfId="35" applyFont="1" applyFill="1" applyBorder="1" applyAlignment="1">
      <alignment horizontal="left" vertical="center" wrapText="1"/>
    </xf>
    <xf numFmtId="4" fontId="53" fillId="0" borderId="15" xfId="35" applyNumberFormat="1" applyFont="1" applyBorder="1" applyAlignment="1">
      <alignment vertical="center"/>
    </xf>
    <xf numFmtId="4" fontId="53" fillId="3" borderId="68" xfId="35" applyNumberFormat="1" applyFont="1" applyFill="1" applyBorder="1" applyAlignment="1">
      <alignment horizontal="right" vertical="center" wrapText="1"/>
    </xf>
    <xf numFmtId="4" fontId="53" fillId="0" borderId="19" xfId="35" applyNumberFormat="1" applyFont="1" applyBorder="1" applyAlignment="1">
      <alignment vertical="center"/>
    </xf>
    <xf numFmtId="4" fontId="16" fillId="0" borderId="68" xfId="35" applyNumberFormat="1" applyFont="1" applyBorder="1" applyAlignment="1">
      <alignment horizontal="right" vertical="center" wrapText="1"/>
    </xf>
    <xf numFmtId="4" fontId="47" fillId="0" borderId="14" xfId="35" applyNumberFormat="1" applyFont="1" applyBorder="1" applyAlignment="1">
      <alignment horizontal="right" vertical="center"/>
    </xf>
    <xf numFmtId="4" fontId="16" fillId="0" borderId="29" xfId="35" applyNumberFormat="1" applyFont="1" applyBorder="1" applyAlignment="1">
      <alignment horizontal="right" vertical="center" wrapText="1"/>
    </xf>
    <xf numFmtId="4" fontId="47" fillId="0" borderId="68" xfId="35" applyNumberFormat="1" applyFont="1" applyBorder="1" applyAlignment="1">
      <alignment horizontal="right" vertical="center" wrapText="1"/>
    </xf>
    <xf numFmtId="4" fontId="47" fillId="0" borderId="101" xfId="35" applyNumberFormat="1" applyFont="1" applyBorder="1" applyAlignment="1">
      <alignment horizontal="right" vertical="center" wrapText="1"/>
    </xf>
    <xf numFmtId="4" fontId="51" fillId="0" borderId="57" xfId="35" applyNumberFormat="1" applyFont="1" applyBorder="1" applyAlignment="1">
      <alignment horizontal="right" vertical="top" wrapText="1"/>
    </xf>
    <xf numFmtId="4" fontId="16" fillId="0" borderId="68" xfId="35" applyNumberFormat="1" applyFont="1" applyFill="1" applyBorder="1" applyAlignment="1">
      <alignment horizontal="right" vertical="center" wrapText="1"/>
    </xf>
    <xf numFmtId="0" fontId="3" fillId="0" borderId="0" xfId="33" applyFont="1" applyAlignment="1">
      <alignment horizontal="right"/>
    </xf>
    <xf numFmtId="0" fontId="16" fillId="0" borderId="0" xfId="35" applyFont="1" applyAlignment="1">
      <alignment horizontal="right"/>
    </xf>
    <xf numFmtId="0" fontId="3" fillId="0" borderId="0" xfId="33" applyFont="1" applyAlignment="1">
      <alignment horizontal="right" wrapText="1"/>
    </xf>
  </cellXfs>
  <cellStyles count="36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4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Kwiecień" xfId="32"/>
    <cellStyle name="Normalny_załaczniki maj" xfId="35"/>
    <cellStyle name="Normalny_Zeszyt1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7"/>
  <sheetViews>
    <sheetView zoomScaleNormal="100" workbookViewId="0">
      <selection activeCell="G560" sqref="G560"/>
    </sheetView>
  </sheetViews>
  <sheetFormatPr defaultRowHeight="10.5" x14ac:dyDescent="0.25"/>
  <cols>
    <col min="1" max="1" width="7.28515625" style="109" customWidth="1"/>
    <col min="2" max="2" width="8.42578125" style="109" customWidth="1"/>
    <col min="3" max="3" width="10.5703125" style="109" customWidth="1"/>
    <col min="4" max="4" width="33.85546875" style="109" customWidth="1"/>
    <col min="5" max="5" width="13.140625" style="109" customWidth="1"/>
    <col min="6" max="7" width="12.7109375" style="109" customWidth="1"/>
    <col min="8" max="209" width="9.140625" style="109"/>
    <col min="210" max="210" width="11.42578125" style="109" customWidth="1"/>
    <col min="211" max="211" width="1.42578125" style="109" customWidth="1"/>
    <col min="212" max="212" width="10" style="109" customWidth="1"/>
    <col min="213" max="213" width="11.42578125" style="109" customWidth="1"/>
    <col min="214" max="214" width="33.85546875" style="109" customWidth="1"/>
    <col min="215" max="215" width="7.28515625" style="109" customWidth="1"/>
    <col min="216" max="216" width="19.7109375" style="109" customWidth="1"/>
    <col min="217" max="465" width="9.140625" style="109"/>
    <col min="466" max="466" width="11.42578125" style="109" customWidth="1"/>
    <col min="467" max="467" width="1.42578125" style="109" customWidth="1"/>
    <col min="468" max="468" width="10" style="109" customWidth="1"/>
    <col min="469" max="469" width="11.42578125" style="109" customWidth="1"/>
    <col min="470" max="470" width="33.85546875" style="109" customWidth="1"/>
    <col min="471" max="471" width="7.28515625" style="109" customWidth="1"/>
    <col min="472" max="472" width="19.7109375" style="109" customWidth="1"/>
    <col min="473" max="721" width="9.140625" style="109"/>
    <col min="722" max="722" width="11.42578125" style="109" customWidth="1"/>
    <col min="723" max="723" width="1.42578125" style="109" customWidth="1"/>
    <col min="724" max="724" width="10" style="109" customWidth="1"/>
    <col min="725" max="725" width="11.42578125" style="109" customWidth="1"/>
    <col min="726" max="726" width="33.85546875" style="109" customWidth="1"/>
    <col min="727" max="727" width="7.28515625" style="109" customWidth="1"/>
    <col min="728" max="728" width="19.7109375" style="109" customWidth="1"/>
    <col min="729" max="977" width="9.140625" style="109"/>
    <col min="978" max="978" width="11.42578125" style="109" customWidth="1"/>
    <col min="979" max="979" width="1.42578125" style="109" customWidth="1"/>
    <col min="980" max="980" width="10" style="109" customWidth="1"/>
    <col min="981" max="981" width="11.42578125" style="109" customWidth="1"/>
    <col min="982" max="982" width="33.85546875" style="109" customWidth="1"/>
    <col min="983" max="983" width="7.28515625" style="109" customWidth="1"/>
    <col min="984" max="984" width="19.7109375" style="109" customWidth="1"/>
    <col min="985" max="1233" width="9.140625" style="109"/>
    <col min="1234" max="1234" width="11.42578125" style="109" customWidth="1"/>
    <col min="1235" max="1235" width="1.42578125" style="109" customWidth="1"/>
    <col min="1236" max="1236" width="10" style="109" customWidth="1"/>
    <col min="1237" max="1237" width="11.42578125" style="109" customWidth="1"/>
    <col min="1238" max="1238" width="33.85546875" style="109" customWidth="1"/>
    <col min="1239" max="1239" width="7.28515625" style="109" customWidth="1"/>
    <col min="1240" max="1240" width="19.7109375" style="109" customWidth="1"/>
    <col min="1241" max="1489" width="9.140625" style="109"/>
    <col min="1490" max="1490" width="11.42578125" style="109" customWidth="1"/>
    <col min="1491" max="1491" width="1.42578125" style="109" customWidth="1"/>
    <col min="1492" max="1492" width="10" style="109" customWidth="1"/>
    <col min="1493" max="1493" width="11.42578125" style="109" customWidth="1"/>
    <col min="1494" max="1494" width="33.85546875" style="109" customWidth="1"/>
    <col min="1495" max="1495" width="7.28515625" style="109" customWidth="1"/>
    <col min="1496" max="1496" width="19.7109375" style="109" customWidth="1"/>
    <col min="1497" max="1745" width="9.140625" style="109"/>
    <col min="1746" max="1746" width="11.42578125" style="109" customWidth="1"/>
    <col min="1747" max="1747" width="1.42578125" style="109" customWidth="1"/>
    <col min="1748" max="1748" width="10" style="109" customWidth="1"/>
    <col min="1749" max="1749" width="11.42578125" style="109" customWidth="1"/>
    <col min="1750" max="1750" width="33.85546875" style="109" customWidth="1"/>
    <col min="1751" max="1751" width="7.28515625" style="109" customWidth="1"/>
    <col min="1752" max="1752" width="19.7109375" style="109" customWidth="1"/>
    <col min="1753" max="2001" width="9.140625" style="109"/>
    <col min="2002" max="2002" width="11.42578125" style="109" customWidth="1"/>
    <col min="2003" max="2003" width="1.42578125" style="109" customWidth="1"/>
    <col min="2004" max="2004" width="10" style="109" customWidth="1"/>
    <col min="2005" max="2005" width="11.42578125" style="109" customWidth="1"/>
    <col min="2006" max="2006" width="33.85546875" style="109" customWidth="1"/>
    <col min="2007" max="2007" width="7.28515625" style="109" customWidth="1"/>
    <col min="2008" max="2008" width="19.7109375" style="109" customWidth="1"/>
    <col min="2009" max="2257" width="9.140625" style="109"/>
    <col min="2258" max="2258" width="11.42578125" style="109" customWidth="1"/>
    <col min="2259" max="2259" width="1.42578125" style="109" customWidth="1"/>
    <col min="2260" max="2260" width="10" style="109" customWidth="1"/>
    <col min="2261" max="2261" width="11.42578125" style="109" customWidth="1"/>
    <col min="2262" max="2262" width="33.85546875" style="109" customWidth="1"/>
    <col min="2263" max="2263" width="7.28515625" style="109" customWidth="1"/>
    <col min="2264" max="2264" width="19.7109375" style="109" customWidth="1"/>
    <col min="2265" max="2513" width="9.140625" style="109"/>
    <col min="2514" max="2514" width="11.42578125" style="109" customWidth="1"/>
    <col min="2515" max="2515" width="1.42578125" style="109" customWidth="1"/>
    <col min="2516" max="2516" width="10" style="109" customWidth="1"/>
    <col min="2517" max="2517" width="11.42578125" style="109" customWidth="1"/>
    <col min="2518" max="2518" width="33.85546875" style="109" customWidth="1"/>
    <col min="2519" max="2519" width="7.28515625" style="109" customWidth="1"/>
    <col min="2520" max="2520" width="19.7109375" style="109" customWidth="1"/>
    <col min="2521" max="2769" width="9.140625" style="109"/>
    <col min="2770" max="2770" width="11.42578125" style="109" customWidth="1"/>
    <col min="2771" max="2771" width="1.42578125" style="109" customWidth="1"/>
    <col min="2772" max="2772" width="10" style="109" customWidth="1"/>
    <col min="2773" max="2773" width="11.42578125" style="109" customWidth="1"/>
    <col min="2774" max="2774" width="33.85546875" style="109" customWidth="1"/>
    <col min="2775" max="2775" width="7.28515625" style="109" customWidth="1"/>
    <col min="2776" max="2776" width="19.7109375" style="109" customWidth="1"/>
    <col min="2777" max="3025" width="9.140625" style="109"/>
    <col min="3026" max="3026" width="11.42578125" style="109" customWidth="1"/>
    <col min="3027" max="3027" width="1.42578125" style="109" customWidth="1"/>
    <col min="3028" max="3028" width="10" style="109" customWidth="1"/>
    <col min="3029" max="3029" width="11.42578125" style="109" customWidth="1"/>
    <col min="3030" max="3030" width="33.85546875" style="109" customWidth="1"/>
    <col min="3031" max="3031" width="7.28515625" style="109" customWidth="1"/>
    <col min="3032" max="3032" width="19.7109375" style="109" customWidth="1"/>
    <col min="3033" max="3281" width="9.140625" style="109"/>
    <col min="3282" max="3282" width="11.42578125" style="109" customWidth="1"/>
    <col min="3283" max="3283" width="1.42578125" style="109" customWidth="1"/>
    <col min="3284" max="3284" width="10" style="109" customWidth="1"/>
    <col min="3285" max="3285" width="11.42578125" style="109" customWidth="1"/>
    <col min="3286" max="3286" width="33.85546875" style="109" customWidth="1"/>
    <col min="3287" max="3287" width="7.28515625" style="109" customWidth="1"/>
    <col min="3288" max="3288" width="19.7109375" style="109" customWidth="1"/>
    <col min="3289" max="3537" width="9.140625" style="109"/>
    <col min="3538" max="3538" width="11.42578125" style="109" customWidth="1"/>
    <col min="3539" max="3539" width="1.42578125" style="109" customWidth="1"/>
    <col min="3540" max="3540" width="10" style="109" customWidth="1"/>
    <col min="3541" max="3541" width="11.42578125" style="109" customWidth="1"/>
    <col min="3542" max="3542" width="33.85546875" style="109" customWidth="1"/>
    <col min="3543" max="3543" width="7.28515625" style="109" customWidth="1"/>
    <col min="3544" max="3544" width="19.7109375" style="109" customWidth="1"/>
    <col min="3545" max="3793" width="9.140625" style="109"/>
    <col min="3794" max="3794" width="11.42578125" style="109" customWidth="1"/>
    <col min="3795" max="3795" width="1.42578125" style="109" customWidth="1"/>
    <col min="3796" max="3796" width="10" style="109" customWidth="1"/>
    <col min="3797" max="3797" width="11.42578125" style="109" customWidth="1"/>
    <col min="3798" max="3798" width="33.85546875" style="109" customWidth="1"/>
    <col min="3799" max="3799" width="7.28515625" style="109" customWidth="1"/>
    <col min="3800" max="3800" width="19.7109375" style="109" customWidth="1"/>
    <col min="3801" max="4049" width="9.140625" style="109"/>
    <col min="4050" max="4050" width="11.42578125" style="109" customWidth="1"/>
    <col min="4051" max="4051" width="1.42578125" style="109" customWidth="1"/>
    <col min="4052" max="4052" width="10" style="109" customWidth="1"/>
    <col min="4053" max="4053" width="11.42578125" style="109" customWidth="1"/>
    <col min="4054" max="4054" width="33.85546875" style="109" customWidth="1"/>
    <col min="4055" max="4055" width="7.28515625" style="109" customWidth="1"/>
    <col min="4056" max="4056" width="19.7109375" style="109" customWidth="1"/>
    <col min="4057" max="4305" width="9.140625" style="109"/>
    <col min="4306" max="4306" width="11.42578125" style="109" customWidth="1"/>
    <col min="4307" max="4307" width="1.42578125" style="109" customWidth="1"/>
    <col min="4308" max="4308" width="10" style="109" customWidth="1"/>
    <col min="4309" max="4309" width="11.42578125" style="109" customWidth="1"/>
    <col min="4310" max="4310" width="33.85546875" style="109" customWidth="1"/>
    <col min="4311" max="4311" width="7.28515625" style="109" customWidth="1"/>
    <col min="4312" max="4312" width="19.7109375" style="109" customWidth="1"/>
    <col min="4313" max="4561" width="9.140625" style="109"/>
    <col min="4562" max="4562" width="11.42578125" style="109" customWidth="1"/>
    <col min="4563" max="4563" width="1.42578125" style="109" customWidth="1"/>
    <col min="4564" max="4564" width="10" style="109" customWidth="1"/>
    <col min="4565" max="4565" width="11.42578125" style="109" customWidth="1"/>
    <col min="4566" max="4566" width="33.85546875" style="109" customWidth="1"/>
    <col min="4567" max="4567" width="7.28515625" style="109" customWidth="1"/>
    <col min="4568" max="4568" width="19.7109375" style="109" customWidth="1"/>
    <col min="4569" max="4817" width="9.140625" style="109"/>
    <col min="4818" max="4818" width="11.42578125" style="109" customWidth="1"/>
    <col min="4819" max="4819" width="1.42578125" style="109" customWidth="1"/>
    <col min="4820" max="4820" width="10" style="109" customWidth="1"/>
    <col min="4821" max="4821" width="11.42578125" style="109" customWidth="1"/>
    <col min="4822" max="4822" width="33.85546875" style="109" customWidth="1"/>
    <col min="4823" max="4823" width="7.28515625" style="109" customWidth="1"/>
    <col min="4824" max="4824" width="19.7109375" style="109" customWidth="1"/>
    <col min="4825" max="5073" width="9.140625" style="109"/>
    <col min="5074" max="5074" width="11.42578125" style="109" customWidth="1"/>
    <col min="5075" max="5075" width="1.42578125" style="109" customWidth="1"/>
    <col min="5076" max="5076" width="10" style="109" customWidth="1"/>
    <col min="5077" max="5077" width="11.42578125" style="109" customWidth="1"/>
    <col min="5078" max="5078" width="33.85546875" style="109" customWidth="1"/>
    <col min="5079" max="5079" width="7.28515625" style="109" customWidth="1"/>
    <col min="5080" max="5080" width="19.7109375" style="109" customWidth="1"/>
    <col min="5081" max="5329" width="9.140625" style="109"/>
    <col min="5330" max="5330" width="11.42578125" style="109" customWidth="1"/>
    <col min="5331" max="5331" width="1.42578125" style="109" customWidth="1"/>
    <col min="5332" max="5332" width="10" style="109" customWidth="1"/>
    <col min="5333" max="5333" width="11.42578125" style="109" customWidth="1"/>
    <col min="5334" max="5334" width="33.85546875" style="109" customWidth="1"/>
    <col min="5335" max="5335" width="7.28515625" style="109" customWidth="1"/>
    <col min="5336" max="5336" width="19.7109375" style="109" customWidth="1"/>
    <col min="5337" max="5585" width="9.140625" style="109"/>
    <col min="5586" max="5586" width="11.42578125" style="109" customWidth="1"/>
    <col min="5587" max="5587" width="1.42578125" style="109" customWidth="1"/>
    <col min="5588" max="5588" width="10" style="109" customWidth="1"/>
    <col min="5589" max="5589" width="11.42578125" style="109" customWidth="1"/>
    <col min="5590" max="5590" width="33.85546875" style="109" customWidth="1"/>
    <col min="5591" max="5591" width="7.28515625" style="109" customWidth="1"/>
    <col min="5592" max="5592" width="19.7109375" style="109" customWidth="1"/>
    <col min="5593" max="5841" width="9.140625" style="109"/>
    <col min="5842" max="5842" width="11.42578125" style="109" customWidth="1"/>
    <col min="5843" max="5843" width="1.42578125" style="109" customWidth="1"/>
    <col min="5844" max="5844" width="10" style="109" customWidth="1"/>
    <col min="5845" max="5845" width="11.42578125" style="109" customWidth="1"/>
    <col min="5846" max="5846" width="33.85546875" style="109" customWidth="1"/>
    <col min="5847" max="5847" width="7.28515625" style="109" customWidth="1"/>
    <col min="5848" max="5848" width="19.7109375" style="109" customWidth="1"/>
    <col min="5849" max="6097" width="9.140625" style="109"/>
    <col min="6098" max="6098" width="11.42578125" style="109" customWidth="1"/>
    <col min="6099" max="6099" width="1.42578125" style="109" customWidth="1"/>
    <col min="6100" max="6100" width="10" style="109" customWidth="1"/>
    <col min="6101" max="6101" width="11.42578125" style="109" customWidth="1"/>
    <col min="6102" max="6102" width="33.85546875" style="109" customWidth="1"/>
    <col min="6103" max="6103" width="7.28515625" style="109" customWidth="1"/>
    <col min="6104" max="6104" width="19.7109375" style="109" customWidth="1"/>
    <col min="6105" max="6353" width="9.140625" style="109"/>
    <col min="6354" max="6354" width="11.42578125" style="109" customWidth="1"/>
    <col min="6355" max="6355" width="1.42578125" style="109" customWidth="1"/>
    <col min="6356" max="6356" width="10" style="109" customWidth="1"/>
    <col min="6357" max="6357" width="11.42578125" style="109" customWidth="1"/>
    <col min="6358" max="6358" width="33.85546875" style="109" customWidth="1"/>
    <col min="6359" max="6359" width="7.28515625" style="109" customWidth="1"/>
    <col min="6360" max="6360" width="19.7109375" style="109" customWidth="1"/>
    <col min="6361" max="6609" width="9.140625" style="109"/>
    <col min="6610" max="6610" width="11.42578125" style="109" customWidth="1"/>
    <col min="6611" max="6611" width="1.42578125" style="109" customWidth="1"/>
    <col min="6612" max="6612" width="10" style="109" customWidth="1"/>
    <col min="6613" max="6613" width="11.42578125" style="109" customWidth="1"/>
    <col min="6614" max="6614" width="33.85546875" style="109" customWidth="1"/>
    <col min="6615" max="6615" width="7.28515625" style="109" customWidth="1"/>
    <col min="6616" max="6616" width="19.7109375" style="109" customWidth="1"/>
    <col min="6617" max="6865" width="9.140625" style="109"/>
    <col min="6866" max="6866" width="11.42578125" style="109" customWidth="1"/>
    <col min="6867" max="6867" width="1.42578125" style="109" customWidth="1"/>
    <col min="6868" max="6868" width="10" style="109" customWidth="1"/>
    <col min="6869" max="6869" width="11.42578125" style="109" customWidth="1"/>
    <col min="6870" max="6870" width="33.85546875" style="109" customWidth="1"/>
    <col min="6871" max="6871" width="7.28515625" style="109" customWidth="1"/>
    <col min="6872" max="6872" width="19.7109375" style="109" customWidth="1"/>
    <col min="6873" max="7121" width="9.140625" style="109"/>
    <col min="7122" max="7122" width="11.42578125" style="109" customWidth="1"/>
    <col min="7123" max="7123" width="1.42578125" style="109" customWidth="1"/>
    <col min="7124" max="7124" width="10" style="109" customWidth="1"/>
    <col min="7125" max="7125" width="11.42578125" style="109" customWidth="1"/>
    <col min="7126" max="7126" width="33.85546875" style="109" customWidth="1"/>
    <col min="7127" max="7127" width="7.28515625" style="109" customWidth="1"/>
    <col min="7128" max="7128" width="19.7109375" style="109" customWidth="1"/>
    <col min="7129" max="7377" width="9.140625" style="109"/>
    <col min="7378" max="7378" width="11.42578125" style="109" customWidth="1"/>
    <col min="7379" max="7379" width="1.42578125" style="109" customWidth="1"/>
    <col min="7380" max="7380" width="10" style="109" customWidth="1"/>
    <col min="7381" max="7381" width="11.42578125" style="109" customWidth="1"/>
    <col min="7382" max="7382" width="33.85546875" style="109" customWidth="1"/>
    <col min="7383" max="7383" width="7.28515625" style="109" customWidth="1"/>
    <col min="7384" max="7384" width="19.7109375" style="109" customWidth="1"/>
    <col min="7385" max="7633" width="9.140625" style="109"/>
    <col min="7634" max="7634" width="11.42578125" style="109" customWidth="1"/>
    <col min="7635" max="7635" width="1.42578125" style="109" customWidth="1"/>
    <col min="7636" max="7636" width="10" style="109" customWidth="1"/>
    <col min="7637" max="7637" width="11.42578125" style="109" customWidth="1"/>
    <col min="7638" max="7638" width="33.85546875" style="109" customWidth="1"/>
    <col min="7639" max="7639" width="7.28515625" style="109" customWidth="1"/>
    <col min="7640" max="7640" width="19.7109375" style="109" customWidth="1"/>
    <col min="7641" max="7889" width="9.140625" style="109"/>
    <col min="7890" max="7890" width="11.42578125" style="109" customWidth="1"/>
    <col min="7891" max="7891" width="1.42578125" style="109" customWidth="1"/>
    <col min="7892" max="7892" width="10" style="109" customWidth="1"/>
    <col min="7893" max="7893" width="11.42578125" style="109" customWidth="1"/>
    <col min="7894" max="7894" width="33.85546875" style="109" customWidth="1"/>
    <col min="7895" max="7895" width="7.28515625" style="109" customWidth="1"/>
    <col min="7896" max="7896" width="19.7109375" style="109" customWidth="1"/>
    <col min="7897" max="8145" width="9.140625" style="109"/>
    <col min="8146" max="8146" width="11.42578125" style="109" customWidth="1"/>
    <col min="8147" max="8147" width="1.42578125" style="109" customWidth="1"/>
    <col min="8148" max="8148" width="10" style="109" customWidth="1"/>
    <col min="8149" max="8149" width="11.42578125" style="109" customWidth="1"/>
    <col min="8150" max="8150" width="33.85546875" style="109" customWidth="1"/>
    <col min="8151" max="8151" width="7.28515625" style="109" customWidth="1"/>
    <col min="8152" max="8152" width="19.7109375" style="109" customWidth="1"/>
    <col min="8153" max="8401" width="9.140625" style="109"/>
    <col min="8402" max="8402" width="11.42578125" style="109" customWidth="1"/>
    <col min="8403" max="8403" width="1.42578125" style="109" customWidth="1"/>
    <col min="8404" max="8404" width="10" style="109" customWidth="1"/>
    <col min="8405" max="8405" width="11.42578125" style="109" customWidth="1"/>
    <col min="8406" max="8406" width="33.85546875" style="109" customWidth="1"/>
    <col min="8407" max="8407" width="7.28515625" style="109" customWidth="1"/>
    <col min="8408" max="8408" width="19.7109375" style="109" customWidth="1"/>
    <col min="8409" max="8657" width="9.140625" style="109"/>
    <col min="8658" max="8658" width="11.42578125" style="109" customWidth="1"/>
    <col min="8659" max="8659" width="1.42578125" style="109" customWidth="1"/>
    <col min="8660" max="8660" width="10" style="109" customWidth="1"/>
    <col min="8661" max="8661" width="11.42578125" style="109" customWidth="1"/>
    <col min="8662" max="8662" width="33.85546875" style="109" customWidth="1"/>
    <col min="8663" max="8663" width="7.28515625" style="109" customWidth="1"/>
    <col min="8664" max="8664" width="19.7109375" style="109" customWidth="1"/>
    <col min="8665" max="8913" width="9.140625" style="109"/>
    <col min="8914" max="8914" width="11.42578125" style="109" customWidth="1"/>
    <col min="8915" max="8915" width="1.42578125" style="109" customWidth="1"/>
    <col min="8916" max="8916" width="10" style="109" customWidth="1"/>
    <col min="8917" max="8917" width="11.42578125" style="109" customWidth="1"/>
    <col min="8918" max="8918" width="33.85546875" style="109" customWidth="1"/>
    <col min="8919" max="8919" width="7.28515625" style="109" customWidth="1"/>
    <col min="8920" max="8920" width="19.7109375" style="109" customWidth="1"/>
    <col min="8921" max="9169" width="9.140625" style="109"/>
    <col min="9170" max="9170" width="11.42578125" style="109" customWidth="1"/>
    <col min="9171" max="9171" width="1.42578125" style="109" customWidth="1"/>
    <col min="9172" max="9172" width="10" style="109" customWidth="1"/>
    <col min="9173" max="9173" width="11.42578125" style="109" customWidth="1"/>
    <col min="9174" max="9174" width="33.85546875" style="109" customWidth="1"/>
    <col min="9175" max="9175" width="7.28515625" style="109" customWidth="1"/>
    <col min="9176" max="9176" width="19.7109375" style="109" customWidth="1"/>
    <col min="9177" max="9425" width="9.140625" style="109"/>
    <col min="9426" max="9426" width="11.42578125" style="109" customWidth="1"/>
    <col min="9427" max="9427" width="1.42578125" style="109" customWidth="1"/>
    <col min="9428" max="9428" width="10" style="109" customWidth="1"/>
    <col min="9429" max="9429" width="11.42578125" style="109" customWidth="1"/>
    <col min="9430" max="9430" width="33.85546875" style="109" customWidth="1"/>
    <col min="9431" max="9431" width="7.28515625" style="109" customWidth="1"/>
    <col min="9432" max="9432" width="19.7109375" style="109" customWidth="1"/>
    <col min="9433" max="9681" width="9.140625" style="109"/>
    <col min="9682" max="9682" width="11.42578125" style="109" customWidth="1"/>
    <col min="9683" max="9683" width="1.42578125" style="109" customWidth="1"/>
    <col min="9684" max="9684" width="10" style="109" customWidth="1"/>
    <col min="9685" max="9685" width="11.42578125" style="109" customWidth="1"/>
    <col min="9686" max="9686" width="33.85546875" style="109" customWidth="1"/>
    <col min="9687" max="9687" width="7.28515625" style="109" customWidth="1"/>
    <col min="9688" max="9688" width="19.7109375" style="109" customWidth="1"/>
    <col min="9689" max="9937" width="9.140625" style="109"/>
    <col min="9938" max="9938" width="11.42578125" style="109" customWidth="1"/>
    <col min="9939" max="9939" width="1.42578125" style="109" customWidth="1"/>
    <col min="9940" max="9940" width="10" style="109" customWidth="1"/>
    <col min="9941" max="9941" width="11.42578125" style="109" customWidth="1"/>
    <col min="9942" max="9942" width="33.85546875" style="109" customWidth="1"/>
    <col min="9943" max="9943" width="7.28515625" style="109" customWidth="1"/>
    <col min="9944" max="9944" width="19.7109375" style="109" customWidth="1"/>
    <col min="9945" max="10193" width="9.140625" style="109"/>
    <col min="10194" max="10194" width="11.42578125" style="109" customWidth="1"/>
    <col min="10195" max="10195" width="1.42578125" style="109" customWidth="1"/>
    <col min="10196" max="10196" width="10" style="109" customWidth="1"/>
    <col min="10197" max="10197" width="11.42578125" style="109" customWidth="1"/>
    <col min="10198" max="10198" width="33.85546875" style="109" customWidth="1"/>
    <col min="10199" max="10199" width="7.28515625" style="109" customWidth="1"/>
    <col min="10200" max="10200" width="19.7109375" style="109" customWidth="1"/>
    <col min="10201" max="10449" width="9.140625" style="109"/>
    <col min="10450" max="10450" width="11.42578125" style="109" customWidth="1"/>
    <col min="10451" max="10451" width="1.42578125" style="109" customWidth="1"/>
    <col min="10452" max="10452" width="10" style="109" customWidth="1"/>
    <col min="10453" max="10453" width="11.42578125" style="109" customWidth="1"/>
    <col min="10454" max="10454" width="33.85546875" style="109" customWidth="1"/>
    <col min="10455" max="10455" width="7.28515625" style="109" customWidth="1"/>
    <col min="10456" max="10456" width="19.7109375" style="109" customWidth="1"/>
    <col min="10457" max="10705" width="9.140625" style="109"/>
    <col min="10706" max="10706" width="11.42578125" style="109" customWidth="1"/>
    <col min="10707" max="10707" width="1.42578125" style="109" customWidth="1"/>
    <col min="10708" max="10708" width="10" style="109" customWidth="1"/>
    <col min="10709" max="10709" width="11.42578125" style="109" customWidth="1"/>
    <col min="10710" max="10710" width="33.85546875" style="109" customWidth="1"/>
    <col min="10711" max="10711" width="7.28515625" style="109" customWidth="1"/>
    <col min="10712" max="10712" width="19.7109375" style="109" customWidth="1"/>
    <col min="10713" max="10961" width="9.140625" style="109"/>
    <col min="10962" max="10962" width="11.42578125" style="109" customWidth="1"/>
    <col min="10963" max="10963" width="1.42578125" style="109" customWidth="1"/>
    <col min="10964" max="10964" width="10" style="109" customWidth="1"/>
    <col min="10965" max="10965" width="11.42578125" style="109" customWidth="1"/>
    <col min="10966" max="10966" width="33.85546875" style="109" customWidth="1"/>
    <col min="10967" max="10967" width="7.28515625" style="109" customWidth="1"/>
    <col min="10968" max="10968" width="19.7109375" style="109" customWidth="1"/>
    <col min="10969" max="11217" width="9.140625" style="109"/>
    <col min="11218" max="11218" width="11.42578125" style="109" customWidth="1"/>
    <col min="11219" max="11219" width="1.42578125" style="109" customWidth="1"/>
    <col min="11220" max="11220" width="10" style="109" customWidth="1"/>
    <col min="11221" max="11221" width="11.42578125" style="109" customWidth="1"/>
    <col min="11222" max="11222" width="33.85546875" style="109" customWidth="1"/>
    <col min="11223" max="11223" width="7.28515625" style="109" customWidth="1"/>
    <col min="11224" max="11224" width="19.7109375" style="109" customWidth="1"/>
    <col min="11225" max="11473" width="9.140625" style="109"/>
    <col min="11474" max="11474" width="11.42578125" style="109" customWidth="1"/>
    <col min="11475" max="11475" width="1.42578125" style="109" customWidth="1"/>
    <col min="11476" max="11476" width="10" style="109" customWidth="1"/>
    <col min="11477" max="11477" width="11.42578125" style="109" customWidth="1"/>
    <col min="11478" max="11478" width="33.85546875" style="109" customWidth="1"/>
    <col min="11479" max="11479" width="7.28515625" style="109" customWidth="1"/>
    <col min="11480" max="11480" width="19.7109375" style="109" customWidth="1"/>
    <col min="11481" max="11729" width="9.140625" style="109"/>
    <col min="11730" max="11730" width="11.42578125" style="109" customWidth="1"/>
    <col min="11731" max="11731" width="1.42578125" style="109" customWidth="1"/>
    <col min="11732" max="11732" width="10" style="109" customWidth="1"/>
    <col min="11733" max="11733" width="11.42578125" style="109" customWidth="1"/>
    <col min="11734" max="11734" width="33.85546875" style="109" customWidth="1"/>
    <col min="11735" max="11735" width="7.28515625" style="109" customWidth="1"/>
    <col min="11736" max="11736" width="19.7109375" style="109" customWidth="1"/>
    <col min="11737" max="11985" width="9.140625" style="109"/>
    <col min="11986" max="11986" width="11.42578125" style="109" customWidth="1"/>
    <col min="11987" max="11987" width="1.42578125" style="109" customWidth="1"/>
    <col min="11988" max="11988" width="10" style="109" customWidth="1"/>
    <col min="11989" max="11989" width="11.42578125" style="109" customWidth="1"/>
    <col min="11990" max="11990" width="33.85546875" style="109" customWidth="1"/>
    <col min="11991" max="11991" width="7.28515625" style="109" customWidth="1"/>
    <col min="11992" max="11992" width="19.7109375" style="109" customWidth="1"/>
    <col min="11993" max="12241" width="9.140625" style="109"/>
    <col min="12242" max="12242" width="11.42578125" style="109" customWidth="1"/>
    <col min="12243" max="12243" width="1.42578125" style="109" customWidth="1"/>
    <col min="12244" max="12244" width="10" style="109" customWidth="1"/>
    <col min="12245" max="12245" width="11.42578125" style="109" customWidth="1"/>
    <col min="12246" max="12246" width="33.85546875" style="109" customWidth="1"/>
    <col min="12247" max="12247" width="7.28515625" style="109" customWidth="1"/>
    <col min="12248" max="12248" width="19.7109375" style="109" customWidth="1"/>
    <col min="12249" max="12497" width="9.140625" style="109"/>
    <col min="12498" max="12498" width="11.42578125" style="109" customWidth="1"/>
    <col min="12499" max="12499" width="1.42578125" style="109" customWidth="1"/>
    <col min="12500" max="12500" width="10" style="109" customWidth="1"/>
    <col min="12501" max="12501" width="11.42578125" style="109" customWidth="1"/>
    <col min="12502" max="12502" width="33.85546875" style="109" customWidth="1"/>
    <col min="12503" max="12503" width="7.28515625" style="109" customWidth="1"/>
    <col min="12504" max="12504" width="19.7109375" style="109" customWidth="1"/>
    <col min="12505" max="12753" width="9.140625" style="109"/>
    <col min="12754" max="12754" width="11.42578125" style="109" customWidth="1"/>
    <col min="12755" max="12755" width="1.42578125" style="109" customWidth="1"/>
    <col min="12756" max="12756" width="10" style="109" customWidth="1"/>
    <col min="12757" max="12757" width="11.42578125" style="109" customWidth="1"/>
    <col min="12758" max="12758" width="33.85546875" style="109" customWidth="1"/>
    <col min="12759" max="12759" width="7.28515625" style="109" customWidth="1"/>
    <col min="12760" max="12760" width="19.7109375" style="109" customWidth="1"/>
    <col min="12761" max="13009" width="9.140625" style="109"/>
    <col min="13010" max="13010" width="11.42578125" style="109" customWidth="1"/>
    <col min="13011" max="13011" width="1.42578125" style="109" customWidth="1"/>
    <col min="13012" max="13012" width="10" style="109" customWidth="1"/>
    <col min="13013" max="13013" width="11.42578125" style="109" customWidth="1"/>
    <col min="13014" max="13014" width="33.85546875" style="109" customWidth="1"/>
    <col min="13015" max="13015" width="7.28515625" style="109" customWidth="1"/>
    <col min="13016" max="13016" width="19.7109375" style="109" customWidth="1"/>
    <col min="13017" max="13265" width="9.140625" style="109"/>
    <col min="13266" max="13266" width="11.42578125" style="109" customWidth="1"/>
    <col min="13267" max="13267" width="1.42578125" style="109" customWidth="1"/>
    <col min="13268" max="13268" width="10" style="109" customWidth="1"/>
    <col min="13269" max="13269" width="11.42578125" style="109" customWidth="1"/>
    <col min="13270" max="13270" width="33.85546875" style="109" customWidth="1"/>
    <col min="13271" max="13271" width="7.28515625" style="109" customWidth="1"/>
    <col min="13272" max="13272" width="19.7109375" style="109" customWidth="1"/>
    <col min="13273" max="13521" width="9.140625" style="109"/>
    <col min="13522" max="13522" width="11.42578125" style="109" customWidth="1"/>
    <col min="13523" max="13523" width="1.42578125" style="109" customWidth="1"/>
    <col min="13524" max="13524" width="10" style="109" customWidth="1"/>
    <col min="13525" max="13525" width="11.42578125" style="109" customWidth="1"/>
    <col min="13526" max="13526" width="33.85546875" style="109" customWidth="1"/>
    <col min="13527" max="13527" width="7.28515625" style="109" customWidth="1"/>
    <col min="13528" max="13528" width="19.7109375" style="109" customWidth="1"/>
    <col min="13529" max="13777" width="9.140625" style="109"/>
    <col min="13778" max="13778" width="11.42578125" style="109" customWidth="1"/>
    <col min="13779" max="13779" width="1.42578125" style="109" customWidth="1"/>
    <col min="13780" max="13780" width="10" style="109" customWidth="1"/>
    <col min="13781" max="13781" width="11.42578125" style="109" customWidth="1"/>
    <col min="13782" max="13782" width="33.85546875" style="109" customWidth="1"/>
    <col min="13783" max="13783" width="7.28515625" style="109" customWidth="1"/>
    <col min="13784" max="13784" width="19.7109375" style="109" customWidth="1"/>
    <col min="13785" max="14033" width="9.140625" style="109"/>
    <col min="14034" max="14034" width="11.42578125" style="109" customWidth="1"/>
    <col min="14035" max="14035" width="1.42578125" style="109" customWidth="1"/>
    <col min="14036" max="14036" width="10" style="109" customWidth="1"/>
    <col min="14037" max="14037" width="11.42578125" style="109" customWidth="1"/>
    <col min="14038" max="14038" width="33.85546875" style="109" customWidth="1"/>
    <col min="14039" max="14039" width="7.28515625" style="109" customWidth="1"/>
    <col min="14040" max="14040" width="19.7109375" style="109" customWidth="1"/>
    <col min="14041" max="14289" width="9.140625" style="109"/>
    <col min="14290" max="14290" width="11.42578125" style="109" customWidth="1"/>
    <col min="14291" max="14291" width="1.42578125" style="109" customWidth="1"/>
    <col min="14292" max="14292" width="10" style="109" customWidth="1"/>
    <col min="14293" max="14293" width="11.42578125" style="109" customWidth="1"/>
    <col min="14294" max="14294" width="33.85546875" style="109" customWidth="1"/>
    <col min="14295" max="14295" width="7.28515625" style="109" customWidth="1"/>
    <col min="14296" max="14296" width="19.7109375" style="109" customWidth="1"/>
    <col min="14297" max="14545" width="9.140625" style="109"/>
    <col min="14546" max="14546" width="11.42578125" style="109" customWidth="1"/>
    <col min="14547" max="14547" width="1.42578125" style="109" customWidth="1"/>
    <col min="14548" max="14548" width="10" style="109" customWidth="1"/>
    <col min="14549" max="14549" width="11.42578125" style="109" customWidth="1"/>
    <col min="14550" max="14550" width="33.85546875" style="109" customWidth="1"/>
    <col min="14551" max="14551" width="7.28515625" style="109" customWidth="1"/>
    <col min="14552" max="14552" width="19.7109375" style="109" customWidth="1"/>
    <col min="14553" max="14801" width="9.140625" style="109"/>
    <col min="14802" max="14802" width="11.42578125" style="109" customWidth="1"/>
    <col min="14803" max="14803" width="1.42578125" style="109" customWidth="1"/>
    <col min="14804" max="14804" width="10" style="109" customWidth="1"/>
    <col min="14805" max="14805" width="11.42578125" style="109" customWidth="1"/>
    <col min="14806" max="14806" width="33.85546875" style="109" customWidth="1"/>
    <col min="14807" max="14807" width="7.28515625" style="109" customWidth="1"/>
    <col min="14808" max="14808" width="19.7109375" style="109" customWidth="1"/>
    <col min="14809" max="15057" width="9.140625" style="109"/>
    <col min="15058" max="15058" width="11.42578125" style="109" customWidth="1"/>
    <col min="15059" max="15059" width="1.42578125" style="109" customWidth="1"/>
    <col min="15060" max="15060" width="10" style="109" customWidth="1"/>
    <col min="15061" max="15061" width="11.42578125" style="109" customWidth="1"/>
    <col min="15062" max="15062" width="33.85546875" style="109" customWidth="1"/>
    <col min="15063" max="15063" width="7.28515625" style="109" customWidth="1"/>
    <col min="15064" max="15064" width="19.7109375" style="109" customWidth="1"/>
    <col min="15065" max="15313" width="9.140625" style="109"/>
    <col min="15314" max="15314" width="11.42578125" style="109" customWidth="1"/>
    <col min="15315" max="15315" width="1.42578125" style="109" customWidth="1"/>
    <col min="15316" max="15316" width="10" style="109" customWidth="1"/>
    <col min="15317" max="15317" width="11.42578125" style="109" customWidth="1"/>
    <col min="15318" max="15318" width="33.85546875" style="109" customWidth="1"/>
    <col min="15319" max="15319" width="7.28515625" style="109" customWidth="1"/>
    <col min="15320" max="15320" width="19.7109375" style="109" customWidth="1"/>
    <col min="15321" max="15569" width="9.140625" style="109"/>
    <col min="15570" max="15570" width="11.42578125" style="109" customWidth="1"/>
    <col min="15571" max="15571" width="1.42578125" style="109" customWidth="1"/>
    <col min="15572" max="15572" width="10" style="109" customWidth="1"/>
    <col min="15573" max="15573" width="11.42578125" style="109" customWidth="1"/>
    <col min="15574" max="15574" width="33.85546875" style="109" customWidth="1"/>
    <col min="15575" max="15575" width="7.28515625" style="109" customWidth="1"/>
    <col min="15576" max="15576" width="19.7109375" style="109" customWidth="1"/>
    <col min="15577" max="15825" width="9.140625" style="109"/>
    <col min="15826" max="15826" width="11.42578125" style="109" customWidth="1"/>
    <col min="15827" max="15827" width="1.42578125" style="109" customWidth="1"/>
    <col min="15828" max="15828" width="10" style="109" customWidth="1"/>
    <col min="15829" max="15829" width="11.42578125" style="109" customWidth="1"/>
    <col min="15830" max="15830" width="33.85546875" style="109" customWidth="1"/>
    <col min="15831" max="15831" width="7.28515625" style="109" customWidth="1"/>
    <col min="15832" max="15832" width="19.7109375" style="109" customWidth="1"/>
    <col min="15833" max="16081" width="9.140625" style="109"/>
    <col min="16082" max="16082" width="11.42578125" style="109" customWidth="1"/>
    <col min="16083" max="16083" width="1.42578125" style="109" customWidth="1"/>
    <col min="16084" max="16084" width="10" style="109" customWidth="1"/>
    <col min="16085" max="16085" width="11.42578125" style="109" customWidth="1"/>
    <col min="16086" max="16086" width="33.85546875" style="109" customWidth="1"/>
    <col min="16087" max="16087" width="7.28515625" style="109" customWidth="1"/>
    <col min="16088" max="16088" width="19.7109375" style="109" customWidth="1"/>
    <col min="16089" max="16384" width="9.140625" style="109"/>
  </cols>
  <sheetData>
    <row r="1" spans="1:7" ht="13.7" customHeight="1" x14ac:dyDescent="0.25">
      <c r="A1" s="336" t="s">
        <v>398</v>
      </c>
      <c r="B1" s="337"/>
      <c r="C1" s="337"/>
      <c r="D1" s="337"/>
      <c r="E1" s="337"/>
      <c r="F1" s="337"/>
      <c r="G1" s="337"/>
    </row>
    <row r="2" spans="1:7" ht="53.25" customHeight="1" x14ac:dyDescent="0.25">
      <c r="A2" s="337" t="s">
        <v>505</v>
      </c>
      <c r="B2" s="336"/>
      <c r="C2" s="336"/>
      <c r="D2" s="336"/>
      <c r="E2" s="336"/>
      <c r="F2" s="336"/>
      <c r="G2" s="336"/>
    </row>
    <row r="3" spans="1:7" ht="24" customHeight="1" x14ac:dyDescent="0.25">
      <c r="A3" s="110" t="s">
        <v>28</v>
      </c>
      <c r="B3" s="120" t="s">
        <v>4</v>
      </c>
      <c r="C3" s="110" t="s">
        <v>245</v>
      </c>
      <c r="D3" s="110" t="s">
        <v>54</v>
      </c>
      <c r="E3" s="120" t="s">
        <v>55</v>
      </c>
      <c r="F3" s="120" t="s">
        <v>494</v>
      </c>
      <c r="G3" s="249" t="s">
        <v>495</v>
      </c>
    </row>
    <row r="4" spans="1:7" ht="11.25" x14ac:dyDescent="0.25">
      <c r="A4" s="111" t="s">
        <v>70</v>
      </c>
      <c r="B4" s="121" t="s">
        <v>246</v>
      </c>
      <c r="C4" s="112" t="s">
        <v>246</v>
      </c>
      <c r="D4" s="117" t="s">
        <v>71</v>
      </c>
      <c r="E4" s="251">
        <f>E5+E7+E9</f>
        <v>41000</v>
      </c>
      <c r="F4" s="251">
        <f>F5+F7+F9</f>
        <v>0</v>
      </c>
      <c r="G4" s="220">
        <f>G5+G7+G9</f>
        <v>41000</v>
      </c>
    </row>
    <row r="5" spans="1:7" ht="11.25" customHeight="1" x14ac:dyDescent="0.25">
      <c r="A5" s="113" t="s">
        <v>246</v>
      </c>
      <c r="B5" s="122" t="s">
        <v>72</v>
      </c>
      <c r="C5" s="114" t="s">
        <v>246</v>
      </c>
      <c r="D5" s="118" t="s">
        <v>73</v>
      </c>
      <c r="E5" s="252">
        <f>E6</f>
        <v>20000</v>
      </c>
      <c r="F5" s="252">
        <f>F6</f>
        <v>0</v>
      </c>
      <c r="G5" s="221">
        <f>G6</f>
        <v>20000</v>
      </c>
    </row>
    <row r="6" spans="1:7" ht="45" x14ac:dyDescent="0.25">
      <c r="A6" s="115" t="s">
        <v>246</v>
      </c>
      <c r="B6" s="123" t="s">
        <v>246</v>
      </c>
      <c r="C6" s="116" t="s">
        <v>247</v>
      </c>
      <c r="D6" s="119" t="s">
        <v>248</v>
      </c>
      <c r="E6" s="250">
        <v>20000</v>
      </c>
      <c r="F6" s="250"/>
      <c r="G6" s="222">
        <v>20000</v>
      </c>
    </row>
    <row r="7" spans="1:7" ht="11.25" customHeight="1" x14ac:dyDescent="0.25">
      <c r="A7" s="113" t="s">
        <v>246</v>
      </c>
      <c r="B7" s="122" t="s">
        <v>353</v>
      </c>
      <c r="C7" s="114" t="s">
        <v>246</v>
      </c>
      <c r="D7" s="118" t="s">
        <v>249</v>
      </c>
      <c r="E7" s="252">
        <f>E8</f>
        <v>17000</v>
      </c>
      <c r="F7" s="252">
        <f>F8</f>
        <v>0</v>
      </c>
      <c r="G7" s="221">
        <f>G8</f>
        <v>17000</v>
      </c>
    </row>
    <row r="8" spans="1:7" ht="33.75" x14ac:dyDescent="0.25">
      <c r="A8" s="115" t="s">
        <v>246</v>
      </c>
      <c r="B8" s="123" t="s">
        <v>246</v>
      </c>
      <c r="C8" s="116" t="s">
        <v>250</v>
      </c>
      <c r="D8" s="119" t="s">
        <v>251</v>
      </c>
      <c r="E8" s="250">
        <v>17000</v>
      </c>
      <c r="F8" s="250"/>
      <c r="G8" s="222">
        <v>17000</v>
      </c>
    </row>
    <row r="9" spans="1:7" ht="11.25" customHeight="1" x14ac:dyDescent="0.25">
      <c r="A9" s="113" t="s">
        <v>246</v>
      </c>
      <c r="B9" s="122" t="s">
        <v>95</v>
      </c>
      <c r="C9" s="114" t="s">
        <v>246</v>
      </c>
      <c r="D9" s="118" t="s">
        <v>78</v>
      </c>
      <c r="E9" s="252">
        <f>E10</f>
        <v>4000</v>
      </c>
      <c r="F9" s="252">
        <f>F10</f>
        <v>0</v>
      </c>
      <c r="G9" s="221">
        <f>G10</f>
        <v>4000</v>
      </c>
    </row>
    <row r="10" spans="1:7" ht="11.25" x14ac:dyDescent="0.25">
      <c r="A10" s="115" t="s">
        <v>246</v>
      </c>
      <c r="B10" s="123" t="s">
        <v>246</v>
      </c>
      <c r="C10" s="116" t="s">
        <v>96</v>
      </c>
      <c r="D10" s="119" t="s">
        <v>35</v>
      </c>
      <c r="E10" s="250">
        <v>4000</v>
      </c>
      <c r="F10" s="250"/>
      <c r="G10" s="222">
        <v>4000</v>
      </c>
    </row>
    <row r="11" spans="1:7" ht="11.25" x14ac:dyDescent="0.25">
      <c r="A11" s="111" t="s">
        <v>209</v>
      </c>
      <c r="B11" s="121" t="s">
        <v>246</v>
      </c>
      <c r="C11" s="112" t="s">
        <v>246</v>
      </c>
      <c r="D11" s="117" t="s">
        <v>210</v>
      </c>
      <c r="E11" s="251">
        <f>E12</f>
        <v>25000</v>
      </c>
      <c r="F11" s="251">
        <f>F12</f>
        <v>0</v>
      </c>
      <c r="G11" s="220">
        <f>G12</f>
        <v>25000</v>
      </c>
    </row>
    <row r="12" spans="1:7" ht="11.25" customHeight="1" x14ac:dyDescent="0.25">
      <c r="A12" s="113" t="s">
        <v>246</v>
      </c>
      <c r="B12" s="122" t="s">
        <v>211</v>
      </c>
      <c r="C12" s="114" t="s">
        <v>246</v>
      </c>
      <c r="D12" s="118" t="s">
        <v>78</v>
      </c>
      <c r="E12" s="252">
        <f>E13+E14+E15+E16+E17</f>
        <v>25000</v>
      </c>
      <c r="F12" s="252">
        <f>F13+F14+F15+F16+F17</f>
        <v>0</v>
      </c>
      <c r="G12" s="221">
        <f>G13+G14+G15+G16+G17</f>
        <v>25000</v>
      </c>
    </row>
    <row r="13" spans="1:7" ht="11.25" x14ac:dyDescent="0.25">
      <c r="A13" s="115" t="s">
        <v>246</v>
      </c>
      <c r="B13" s="123" t="s">
        <v>246</v>
      </c>
      <c r="C13" s="116" t="s">
        <v>159</v>
      </c>
      <c r="D13" s="119" t="s">
        <v>32</v>
      </c>
      <c r="E13" s="250">
        <v>774</v>
      </c>
      <c r="F13" s="250"/>
      <c r="G13" s="222">
        <v>774</v>
      </c>
    </row>
    <row r="14" spans="1:7" ht="11.25" x14ac:dyDescent="0.25">
      <c r="A14" s="115" t="s">
        <v>246</v>
      </c>
      <c r="B14" s="123" t="s">
        <v>246</v>
      </c>
      <c r="C14" s="116" t="s">
        <v>142</v>
      </c>
      <c r="D14" s="119" t="s">
        <v>43</v>
      </c>
      <c r="E14" s="250">
        <v>4500</v>
      </c>
      <c r="F14" s="250"/>
      <c r="G14" s="222">
        <v>4500</v>
      </c>
    </row>
    <row r="15" spans="1:7" ht="11.25" x14ac:dyDescent="0.25">
      <c r="A15" s="115" t="s">
        <v>246</v>
      </c>
      <c r="B15" s="123" t="s">
        <v>246</v>
      </c>
      <c r="C15" s="116" t="s">
        <v>105</v>
      </c>
      <c r="D15" s="119" t="s">
        <v>34</v>
      </c>
      <c r="E15" s="250">
        <v>17246</v>
      </c>
      <c r="F15" s="250"/>
      <c r="G15" s="222">
        <v>17246</v>
      </c>
    </row>
    <row r="16" spans="1:7" ht="11.25" x14ac:dyDescent="0.25">
      <c r="A16" s="115" t="s">
        <v>246</v>
      </c>
      <c r="B16" s="123" t="s">
        <v>246</v>
      </c>
      <c r="C16" s="116" t="s">
        <v>173</v>
      </c>
      <c r="D16" s="119" t="s">
        <v>44</v>
      </c>
      <c r="E16" s="250">
        <v>2000</v>
      </c>
      <c r="F16" s="250"/>
      <c r="G16" s="222">
        <v>2000</v>
      </c>
    </row>
    <row r="17" spans="1:7" ht="11.25" x14ac:dyDescent="0.25">
      <c r="A17" s="115" t="s">
        <v>246</v>
      </c>
      <c r="B17" s="123" t="s">
        <v>246</v>
      </c>
      <c r="C17" s="116" t="s">
        <v>96</v>
      </c>
      <c r="D17" s="119" t="s">
        <v>35</v>
      </c>
      <c r="E17" s="250">
        <v>480</v>
      </c>
      <c r="F17" s="250"/>
      <c r="G17" s="222">
        <v>480</v>
      </c>
    </row>
    <row r="18" spans="1:7" ht="11.25" x14ac:dyDescent="0.25">
      <c r="A18" s="111" t="s">
        <v>7</v>
      </c>
      <c r="B18" s="121" t="s">
        <v>246</v>
      </c>
      <c r="C18" s="112" t="s">
        <v>246</v>
      </c>
      <c r="D18" s="117" t="s">
        <v>212</v>
      </c>
      <c r="E18" s="251">
        <f>E19+E23</f>
        <v>4723548.78</v>
      </c>
      <c r="F18" s="251">
        <f>F19+F23</f>
        <v>0</v>
      </c>
      <c r="G18" s="220">
        <f>G19+G23</f>
        <v>4512963.3499999996</v>
      </c>
    </row>
    <row r="19" spans="1:7" ht="11.25" customHeight="1" x14ac:dyDescent="0.25">
      <c r="A19" s="113" t="s">
        <v>246</v>
      </c>
      <c r="B19" s="122" t="s">
        <v>354</v>
      </c>
      <c r="C19" s="114" t="s">
        <v>246</v>
      </c>
      <c r="D19" s="118" t="s">
        <v>61</v>
      </c>
      <c r="E19" s="252">
        <f>E20+E21+E22</f>
        <v>760585.42999999993</v>
      </c>
      <c r="F19" s="252">
        <f>F20+F21+F22</f>
        <v>0</v>
      </c>
      <c r="G19" s="221">
        <f>G20+G22</f>
        <v>550000</v>
      </c>
    </row>
    <row r="20" spans="1:7" ht="45" x14ac:dyDescent="0.25">
      <c r="A20" s="115" t="s">
        <v>246</v>
      </c>
      <c r="B20" s="123" t="s">
        <v>246</v>
      </c>
      <c r="C20" s="116" t="s">
        <v>224</v>
      </c>
      <c r="D20" s="119" t="s">
        <v>252</v>
      </c>
      <c r="E20" s="250">
        <v>460000</v>
      </c>
      <c r="F20" s="250"/>
      <c r="G20" s="222">
        <v>460000</v>
      </c>
    </row>
    <row r="21" spans="1:7" ht="45" x14ac:dyDescent="0.25">
      <c r="A21" s="115"/>
      <c r="B21" s="123"/>
      <c r="C21" s="116">
        <v>2710</v>
      </c>
      <c r="D21" s="119" t="s">
        <v>328</v>
      </c>
      <c r="E21" s="250">
        <v>210585.43</v>
      </c>
      <c r="F21" s="250"/>
      <c r="G21" s="222">
        <v>210585.43</v>
      </c>
    </row>
    <row r="22" spans="1:7" ht="11.25" x14ac:dyDescent="0.25">
      <c r="A22" s="115" t="s">
        <v>246</v>
      </c>
      <c r="B22" s="123" t="s">
        <v>246</v>
      </c>
      <c r="C22" s="116" t="s">
        <v>96</v>
      </c>
      <c r="D22" s="119" t="s">
        <v>35</v>
      </c>
      <c r="E22" s="250">
        <v>90000</v>
      </c>
      <c r="F22" s="250"/>
      <c r="G22" s="222">
        <v>90000</v>
      </c>
    </row>
    <row r="23" spans="1:7" ht="11.25" customHeight="1" x14ac:dyDescent="0.25">
      <c r="A23" s="113" t="s">
        <v>246</v>
      </c>
      <c r="B23" s="122" t="s">
        <v>8</v>
      </c>
      <c r="C23" s="114" t="s">
        <v>246</v>
      </c>
      <c r="D23" s="118" t="s">
        <v>104</v>
      </c>
      <c r="E23" s="252">
        <f>E24+E25+E26+E27+E28+E29</f>
        <v>3962963.35</v>
      </c>
      <c r="F23" s="252">
        <f>F24+F25+F26+F27+F28+F29</f>
        <v>0</v>
      </c>
      <c r="G23" s="221">
        <f>G24+G25+G26+G27+G28+G29</f>
        <v>3962963.35</v>
      </c>
    </row>
    <row r="24" spans="1:7" ht="11.25" x14ac:dyDescent="0.25">
      <c r="A24" s="115" t="s">
        <v>246</v>
      </c>
      <c r="B24" s="123" t="s">
        <v>246</v>
      </c>
      <c r="C24" s="116" t="s">
        <v>105</v>
      </c>
      <c r="D24" s="119" t="s">
        <v>34</v>
      </c>
      <c r="E24" s="250">
        <v>43000</v>
      </c>
      <c r="F24" s="250"/>
      <c r="G24" s="222">
        <v>43000</v>
      </c>
    </row>
    <row r="25" spans="1:7" ht="11.25" x14ac:dyDescent="0.25">
      <c r="A25" s="115" t="s">
        <v>246</v>
      </c>
      <c r="B25" s="123" t="s">
        <v>246</v>
      </c>
      <c r="C25" s="116" t="s">
        <v>253</v>
      </c>
      <c r="D25" s="119" t="s">
        <v>48</v>
      </c>
      <c r="E25" s="250">
        <v>168000</v>
      </c>
      <c r="F25" s="250"/>
      <c r="G25" s="222">
        <v>168000</v>
      </c>
    </row>
    <row r="26" spans="1:7" ht="11.25" x14ac:dyDescent="0.25">
      <c r="A26" s="115" t="s">
        <v>246</v>
      </c>
      <c r="B26" s="123" t="s">
        <v>246</v>
      </c>
      <c r="C26" s="116" t="s">
        <v>96</v>
      </c>
      <c r="D26" s="119" t="s">
        <v>35</v>
      </c>
      <c r="E26" s="250">
        <v>1096500</v>
      </c>
      <c r="F26" s="250"/>
      <c r="G26" s="222">
        <v>1096500</v>
      </c>
    </row>
    <row r="27" spans="1:7" ht="11.25" x14ac:dyDescent="0.25">
      <c r="A27" s="115" t="s">
        <v>246</v>
      </c>
      <c r="B27" s="123" t="s">
        <v>246</v>
      </c>
      <c r="C27" s="116" t="s">
        <v>180</v>
      </c>
      <c r="D27" s="119" t="s">
        <v>84</v>
      </c>
      <c r="E27" s="250">
        <v>12000</v>
      </c>
      <c r="F27" s="250"/>
      <c r="G27" s="222">
        <v>12000</v>
      </c>
    </row>
    <row r="28" spans="1:7" ht="11.25" customHeight="1" x14ac:dyDescent="0.2">
      <c r="A28" s="115" t="s">
        <v>246</v>
      </c>
      <c r="B28" s="192" t="s">
        <v>246</v>
      </c>
      <c r="C28" s="193" t="s">
        <v>9</v>
      </c>
      <c r="D28" s="194" t="s">
        <v>90</v>
      </c>
      <c r="E28" s="253">
        <v>1843463.35</v>
      </c>
      <c r="F28" s="253"/>
      <c r="G28" s="223">
        <v>1843463.35</v>
      </c>
    </row>
    <row r="29" spans="1:7" ht="45.75" customHeight="1" x14ac:dyDescent="0.2">
      <c r="A29" s="113"/>
      <c r="B29" s="195"/>
      <c r="C29" s="196">
        <v>6300</v>
      </c>
      <c r="D29" s="197" t="s">
        <v>476</v>
      </c>
      <c r="E29" s="254">
        <v>800000</v>
      </c>
      <c r="F29" s="254"/>
      <c r="G29" s="333">
        <v>800000</v>
      </c>
    </row>
    <row r="30" spans="1:7" ht="11.25" x14ac:dyDescent="0.25">
      <c r="A30" s="111" t="s">
        <v>124</v>
      </c>
      <c r="B30" s="127" t="s">
        <v>246</v>
      </c>
      <c r="C30" s="135" t="s">
        <v>246</v>
      </c>
      <c r="D30" s="136" t="s">
        <v>125</v>
      </c>
      <c r="E30" s="255">
        <f>E31</f>
        <v>212000</v>
      </c>
      <c r="F30" s="255">
        <f>F31</f>
        <v>0</v>
      </c>
      <c r="G30" s="224">
        <f>G31</f>
        <v>212000</v>
      </c>
    </row>
    <row r="31" spans="1:7" ht="11.25" customHeight="1" x14ac:dyDescent="0.25">
      <c r="A31" s="113" t="s">
        <v>246</v>
      </c>
      <c r="B31" s="122" t="s">
        <v>126</v>
      </c>
      <c r="C31" s="114" t="s">
        <v>246</v>
      </c>
      <c r="D31" s="118" t="s">
        <v>78</v>
      </c>
      <c r="E31" s="252">
        <f>E32+E33+E34</f>
        <v>212000</v>
      </c>
      <c r="F31" s="252">
        <f>F32+F33+F34</f>
        <v>0</v>
      </c>
      <c r="G31" s="221">
        <f>G32+G33+G34</f>
        <v>212000</v>
      </c>
    </row>
    <row r="32" spans="1:7" ht="11.25" x14ac:dyDescent="0.25">
      <c r="A32" s="115" t="s">
        <v>246</v>
      </c>
      <c r="B32" s="123" t="s">
        <v>246</v>
      </c>
      <c r="C32" s="116" t="s">
        <v>105</v>
      </c>
      <c r="D32" s="119" t="s">
        <v>34</v>
      </c>
      <c r="E32" s="250">
        <v>12000</v>
      </c>
      <c r="F32" s="250"/>
      <c r="G32" s="222">
        <v>12000</v>
      </c>
    </row>
    <row r="33" spans="1:7" ht="11.25" x14ac:dyDescent="0.25">
      <c r="A33" s="115" t="s">
        <v>246</v>
      </c>
      <c r="B33" s="126" t="s">
        <v>246</v>
      </c>
      <c r="C33" s="116" t="s">
        <v>96</v>
      </c>
      <c r="D33" s="119" t="s">
        <v>35</v>
      </c>
      <c r="E33" s="250">
        <v>110000</v>
      </c>
      <c r="F33" s="250"/>
      <c r="G33" s="222">
        <v>110000</v>
      </c>
    </row>
    <row r="34" spans="1:7" ht="12" customHeight="1" x14ac:dyDescent="0.2">
      <c r="A34" s="113"/>
      <c r="B34" s="128"/>
      <c r="C34" s="125">
        <v>6050</v>
      </c>
      <c r="D34" s="124" t="s">
        <v>90</v>
      </c>
      <c r="E34" s="256">
        <v>90000</v>
      </c>
      <c r="F34" s="256"/>
      <c r="G34" s="266">
        <v>90000</v>
      </c>
    </row>
    <row r="35" spans="1:7" ht="11.25" x14ac:dyDescent="0.25">
      <c r="A35" s="111" t="s">
        <v>14</v>
      </c>
      <c r="B35" s="127" t="s">
        <v>246</v>
      </c>
      <c r="C35" s="112" t="s">
        <v>246</v>
      </c>
      <c r="D35" s="117" t="s">
        <v>66</v>
      </c>
      <c r="E35" s="251">
        <f>E36+E38</f>
        <v>1214366.21</v>
      </c>
      <c r="F35" s="251">
        <f>F36+F38</f>
        <v>0</v>
      </c>
      <c r="G35" s="220">
        <f>G36+G38</f>
        <v>1214366.21</v>
      </c>
    </row>
    <row r="36" spans="1:7" ht="11.25" customHeight="1" x14ac:dyDescent="0.25">
      <c r="A36" s="113" t="s">
        <v>246</v>
      </c>
      <c r="B36" s="122" t="s">
        <v>355</v>
      </c>
      <c r="C36" s="114" t="s">
        <v>246</v>
      </c>
      <c r="D36" s="118" t="s">
        <v>254</v>
      </c>
      <c r="E36" s="252">
        <f>E37</f>
        <v>463166.21</v>
      </c>
      <c r="F36" s="252">
        <f>F37</f>
        <v>0</v>
      </c>
      <c r="G36" s="228">
        <f>G37</f>
        <v>463166.21</v>
      </c>
    </row>
    <row r="37" spans="1:7" ht="22.5" x14ac:dyDescent="0.25">
      <c r="A37" s="115" t="s">
        <v>246</v>
      </c>
      <c r="B37" s="123" t="s">
        <v>246</v>
      </c>
      <c r="C37" s="116" t="s">
        <v>255</v>
      </c>
      <c r="D37" s="119" t="s">
        <v>67</v>
      </c>
      <c r="E37" s="250">
        <v>463166.21</v>
      </c>
      <c r="F37" s="250"/>
      <c r="G37" s="222">
        <v>463166.21</v>
      </c>
    </row>
    <row r="38" spans="1:7" ht="11.25" customHeight="1" x14ac:dyDescent="0.25">
      <c r="A38" s="113" t="s">
        <v>246</v>
      </c>
      <c r="B38" s="122" t="s">
        <v>15</v>
      </c>
      <c r="C38" s="114" t="s">
        <v>246</v>
      </c>
      <c r="D38" s="118" t="s">
        <v>213</v>
      </c>
      <c r="E38" s="252">
        <f>E39+E40+E41+E42+E43+E44+E45+E46+E47+E48+E49</f>
        <v>751200</v>
      </c>
      <c r="F38" s="252">
        <f>F39+F40+F41+F42+F43+F44+F45+F46+F47+F48+F49</f>
        <v>0</v>
      </c>
      <c r="G38" s="228">
        <f>G39+G40+G41+G42+G43+G44+G45+G46+G47+G48+G49</f>
        <v>751200</v>
      </c>
    </row>
    <row r="39" spans="1:7" ht="11.25" x14ac:dyDescent="0.25">
      <c r="A39" s="115" t="s">
        <v>246</v>
      </c>
      <c r="B39" s="123" t="s">
        <v>246</v>
      </c>
      <c r="C39" s="116" t="s">
        <v>105</v>
      </c>
      <c r="D39" s="119" t="s">
        <v>34</v>
      </c>
      <c r="E39" s="250">
        <v>5000</v>
      </c>
      <c r="F39" s="250"/>
      <c r="G39" s="222">
        <v>5000</v>
      </c>
    </row>
    <row r="40" spans="1:7" ht="11.25" x14ac:dyDescent="0.25">
      <c r="A40" s="115" t="s">
        <v>246</v>
      </c>
      <c r="B40" s="123" t="s">
        <v>246</v>
      </c>
      <c r="C40" s="116" t="s">
        <v>173</v>
      </c>
      <c r="D40" s="119" t="s">
        <v>44</v>
      </c>
      <c r="E40" s="250">
        <v>115000</v>
      </c>
      <c r="F40" s="250"/>
      <c r="G40" s="222">
        <v>115000</v>
      </c>
    </row>
    <row r="41" spans="1:7" ht="11.25" x14ac:dyDescent="0.25">
      <c r="A41" s="115" t="s">
        <v>246</v>
      </c>
      <c r="B41" s="123" t="s">
        <v>246</v>
      </c>
      <c r="C41" s="116" t="s">
        <v>253</v>
      </c>
      <c r="D41" s="119" t="s">
        <v>48</v>
      </c>
      <c r="E41" s="250">
        <v>15000</v>
      </c>
      <c r="F41" s="250"/>
      <c r="G41" s="222">
        <v>15000</v>
      </c>
    </row>
    <row r="42" spans="1:7" ht="11.25" x14ac:dyDescent="0.25">
      <c r="A42" s="115" t="s">
        <v>246</v>
      </c>
      <c r="B42" s="123" t="s">
        <v>246</v>
      </c>
      <c r="C42" s="116" t="s">
        <v>96</v>
      </c>
      <c r="D42" s="119" t="s">
        <v>35</v>
      </c>
      <c r="E42" s="250">
        <v>110000</v>
      </c>
      <c r="F42" s="250"/>
      <c r="G42" s="222">
        <v>110000</v>
      </c>
    </row>
    <row r="43" spans="1:7" ht="11.25" x14ac:dyDescent="0.25">
      <c r="A43" s="115" t="s">
        <v>246</v>
      </c>
      <c r="B43" s="123" t="s">
        <v>246</v>
      </c>
      <c r="C43" s="116" t="s">
        <v>180</v>
      </c>
      <c r="D43" s="119" t="s">
        <v>84</v>
      </c>
      <c r="E43" s="250">
        <v>2000</v>
      </c>
      <c r="F43" s="250"/>
      <c r="G43" s="222">
        <v>2000</v>
      </c>
    </row>
    <row r="44" spans="1:7" ht="22.5" x14ac:dyDescent="0.25">
      <c r="A44" s="115" t="s">
        <v>246</v>
      </c>
      <c r="B44" s="123" t="s">
        <v>246</v>
      </c>
      <c r="C44" s="116" t="s">
        <v>256</v>
      </c>
      <c r="D44" s="119" t="s">
        <v>257</v>
      </c>
      <c r="E44" s="250">
        <v>700</v>
      </c>
      <c r="F44" s="250"/>
      <c r="G44" s="222">
        <v>700</v>
      </c>
    </row>
    <row r="45" spans="1:7" ht="22.5" x14ac:dyDescent="0.25">
      <c r="A45" s="115" t="s">
        <v>246</v>
      </c>
      <c r="B45" s="123" t="s">
        <v>246</v>
      </c>
      <c r="C45" s="116" t="s">
        <v>258</v>
      </c>
      <c r="D45" s="119" t="s">
        <v>259</v>
      </c>
      <c r="E45" s="250">
        <v>5500</v>
      </c>
      <c r="F45" s="250"/>
      <c r="G45" s="222">
        <v>5500</v>
      </c>
    </row>
    <row r="46" spans="1:7" ht="22.5" x14ac:dyDescent="0.25">
      <c r="A46" s="115" t="s">
        <v>246</v>
      </c>
      <c r="B46" s="123" t="s">
        <v>246</v>
      </c>
      <c r="C46" s="116" t="s">
        <v>260</v>
      </c>
      <c r="D46" s="119" t="s">
        <v>261</v>
      </c>
      <c r="E46" s="250">
        <v>30000</v>
      </c>
      <c r="F46" s="250"/>
      <c r="G46" s="222">
        <v>30000</v>
      </c>
    </row>
    <row r="47" spans="1:7" ht="33.75" x14ac:dyDescent="0.25">
      <c r="A47" s="115" t="s">
        <v>246</v>
      </c>
      <c r="B47" s="123" t="s">
        <v>246</v>
      </c>
      <c r="C47" s="116" t="s">
        <v>262</v>
      </c>
      <c r="D47" s="119" t="s">
        <v>263</v>
      </c>
      <c r="E47" s="250">
        <v>260000</v>
      </c>
      <c r="F47" s="250"/>
      <c r="G47" s="222">
        <v>260000</v>
      </c>
    </row>
    <row r="48" spans="1:7" ht="22.5" x14ac:dyDescent="0.25">
      <c r="A48" s="115" t="s">
        <v>246</v>
      </c>
      <c r="B48" s="123" t="s">
        <v>246</v>
      </c>
      <c r="C48" s="116" t="s">
        <v>264</v>
      </c>
      <c r="D48" s="119" t="s">
        <v>265</v>
      </c>
      <c r="E48" s="250">
        <v>5000</v>
      </c>
      <c r="F48" s="250"/>
      <c r="G48" s="222">
        <v>5000</v>
      </c>
    </row>
    <row r="49" spans="1:7" ht="22.5" x14ac:dyDescent="0.25">
      <c r="A49" s="115" t="s">
        <v>246</v>
      </c>
      <c r="B49" s="123" t="s">
        <v>246</v>
      </c>
      <c r="C49" s="116" t="s">
        <v>12</v>
      </c>
      <c r="D49" s="119" t="s">
        <v>266</v>
      </c>
      <c r="E49" s="250">
        <v>203000</v>
      </c>
      <c r="F49" s="250"/>
      <c r="G49" s="222">
        <v>203000</v>
      </c>
    </row>
    <row r="50" spans="1:7" ht="11.25" x14ac:dyDescent="0.25">
      <c r="A50" s="111" t="s">
        <v>267</v>
      </c>
      <c r="B50" s="121" t="s">
        <v>246</v>
      </c>
      <c r="C50" s="112" t="s">
        <v>246</v>
      </c>
      <c r="D50" s="117" t="s">
        <v>268</v>
      </c>
      <c r="E50" s="251">
        <f>E51+E54</f>
        <v>120000</v>
      </c>
      <c r="F50" s="251">
        <f>F51+F54</f>
        <v>0</v>
      </c>
      <c r="G50" s="220">
        <f>G51+G54</f>
        <v>120000</v>
      </c>
    </row>
    <row r="51" spans="1:7" ht="11.25" customHeight="1" x14ac:dyDescent="0.25">
      <c r="A51" s="113" t="s">
        <v>246</v>
      </c>
      <c r="B51" s="122" t="s">
        <v>356</v>
      </c>
      <c r="C51" s="114" t="s">
        <v>246</v>
      </c>
      <c r="D51" s="118" t="s">
        <v>269</v>
      </c>
      <c r="E51" s="252">
        <f>E52+E53</f>
        <v>100000</v>
      </c>
      <c r="F51" s="252">
        <f>F52+F53</f>
        <v>0</v>
      </c>
      <c r="G51" s="221">
        <f>G52+G53</f>
        <v>100000</v>
      </c>
    </row>
    <row r="52" spans="1:7" ht="11.25" x14ac:dyDescent="0.25">
      <c r="A52" s="115" t="s">
        <v>246</v>
      </c>
      <c r="B52" s="123" t="s">
        <v>246</v>
      </c>
      <c r="C52" s="116" t="s">
        <v>142</v>
      </c>
      <c r="D52" s="119" t="s">
        <v>43</v>
      </c>
      <c r="E52" s="250">
        <v>30000</v>
      </c>
      <c r="F52" s="250"/>
      <c r="G52" s="222">
        <v>30000</v>
      </c>
    </row>
    <row r="53" spans="1:7" ht="11.25" x14ac:dyDescent="0.25">
      <c r="A53" s="115" t="s">
        <v>246</v>
      </c>
      <c r="B53" s="123" t="s">
        <v>246</v>
      </c>
      <c r="C53" s="116" t="s">
        <v>96</v>
      </c>
      <c r="D53" s="119" t="s">
        <v>35</v>
      </c>
      <c r="E53" s="250">
        <v>70000</v>
      </c>
      <c r="F53" s="250"/>
      <c r="G53" s="222">
        <v>70000</v>
      </c>
    </row>
    <row r="54" spans="1:7" ht="11.25" customHeight="1" x14ac:dyDescent="0.25">
      <c r="A54" s="113" t="s">
        <v>246</v>
      </c>
      <c r="B54" s="129" t="s">
        <v>357</v>
      </c>
      <c r="C54" s="130" t="s">
        <v>246</v>
      </c>
      <c r="D54" s="131" t="s">
        <v>270</v>
      </c>
      <c r="E54" s="257">
        <f>E56</f>
        <v>20000</v>
      </c>
      <c r="F54" s="257">
        <f>F56</f>
        <v>0</v>
      </c>
      <c r="G54" s="225">
        <f>G55+G56+G57</f>
        <v>20000</v>
      </c>
    </row>
    <row r="55" spans="1:7" ht="11.25" hidden="1" customHeight="1" x14ac:dyDescent="0.25">
      <c r="A55" s="113"/>
      <c r="B55" s="132"/>
      <c r="C55" s="132">
        <v>4270</v>
      </c>
      <c r="D55" s="119" t="s">
        <v>48</v>
      </c>
      <c r="E55" s="258"/>
      <c r="F55" s="258"/>
      <c r="G55" s="198"/>
    </row>
    <row r="56" spans="1:7" ht="11.25" x14ac:dyDescent="0.25">
      <c r="A56" s="115" t="s">
        <v>246</v>
      </c>
      <c r="B56" s="113" t="s">
        <v>246</v>
      </c>
      <c r="C56" s="133" t="s">
        <v>96</v>
      </c>
      <c r="D56" s="134" t="s">
        <v>35</v>
      </c>
      <c r="E56" s="259">
        <v>20000</v>
      </c>
      <c r="F56" s="259"/>
      <c r="G56" s="226">
        <v>20000</v>
      </c>
    </row>
    <row r="57" spans="1:7" ht="11.25" hidden="1" x14ac:dyDescent="0.25">
      <c r="A57" s="113"/>
      <c r="B57" s="128"/>
      <c r="C57" s="137">
        <v>6050</v>
      </c>
      <c r="D57" s="138"/>
      <c r="E57" s="260"/>
      <c r="F57" s="260"/>
      <c r="G57" s="198"/>
    </row>
    <row r="58" spans="1:7" ht="11.25" x14ac:dyDescent="0.25">
      <c r="A58" s="111" t="s">
        <v>16</v>
      </c>
      <c r="B58" s="127" t="s">
        <v>246</v>
      </c>
      <c r="C58" s="135" t="s">
        <v>246</v>
      </c>
      <c r="D58" s="136" t="s">
        <v>29</v>
      </c>
      <c r="E58" s="255">
        <f>E59+E64+E71+E95+E99+E117</f>
        <v>7457711.6399999997</v>
      </c>
      <c r="F58" s="255"/>
      <c r="G58" s="224">
        <f>G59+G64+G71+G95+G99+G117</f>
        <v>7438711.6399999997</v>
      </c>
    </row>
    <row r="59" spans="1:7" ht="11.25" customHeight="1" x14ac:dyDescent="0.25">
      <c r="A59" s="113" t="s">
        <v>246</v>
      </c>
      <c r="B59" s="122" t="s">
        <v>214</v>
      </c>
      <c r="C59" s="114" t="s">
        <v>246</v>
      </c>
      <c r="D59" s="118" t="s">
        <v>30</v>
      </c>
      <c r="E59" s="252">
        <f>E60+E61+E62+E63</f>
        <v>162235.00000000003</v>
      </c>
      <c r="F59" s="252">
        <f>F60+F61+F62+F63</f>
        <v>0</v>
      </c>
      <c r="G59" s="221">
        <f>G60+G61+G62+G63</f>
        <v>162235.00000000003</v>
      </c>
    </row>
    <row r="60" spans="1:7" ht="11.25" x14ac:dyDescent="0.25">
      <c r="A60" s="115" t="s">
        <v>246</v>
      </c>
      <c r="B60" s="123" t="s">
        <v>246</v>
      </c>
      <c r="C60" s="116" t="s">
        <v>271</v>
      </c>
      <c r="D60" s="119" t="s">
        <v>31</v>
      </c>
      <c r="E60" s="250">
        <v>134700.97</v>
      </c>
      <c r="F60" s="250"/>
      <c r="G60" s="222">
        <v>134700.97</v>
      </c>
    </row>
    <row r="61" spans="1:7" ht="11.25" x14ac:dyDescent="0.25">
      <c r="A61" s="115" t="s">
        <v>246</v>
      </c>
      <c r="B61" s="123" t="s">
        <v>246</v>
      </c>
      <c r="C61" s="116" t="s">
        <v>159</v>
      </c>
      <c r="D61" s="119" t="s">
        <v>32</v>
      </c>
      <c r="E61" s="250">
        <v>23033.86</v>
      </c>
      <c r="F61" s="250"/>
      <c r="G61" s="222">
        <v>23033.86</v>
      </c>
    </row>
    <row r="62" spans="1:7" ht="11.25" x14ac:dyDescent="0.25">
      <c r="A62" s="115" t="s">
        <v>246</v>
      </c>
      <c r="B62" s="123" t="s">
        <v>246</v>
      </c>
      <c r="C62" s="140" t="s">
        <v>162</v>
      </c>
      <c r="D62" s="119" t="s">
        <v>33</v>
      </c>
      <c r="E62" s="250">
        <v>3300.17</v>
      </c>
      <c r="F62" s="250"/>
      <c r="G62" s="222">
        <v>3300.17</v>
      </c>
    </row>
    <row r="63" spans="1:7" ht="11.25" x14ac:dyDescent="0.25">
      <c r="A63" s="113"/>
      <c r="B63" s="123"/>
      <c r="C63" s="137">
        <v>4210</v>
      </c>
      <c r="D63" s="119" t="s">
        <v>34</v>
      </c>
      <c r="E63" s="250">
        <v>1200</v>
      </c>
      <c r="F63" s="250"/>
      <c r="G63" s="222">
        <v>1200</v>
      </c>
    </row>
    <row r="64" spans="1:7" ht="11.25" customHeight="1" x14ac:dyDescent="0.25">
      <c r="A64" s="113" t="s">
        <v>246</v>
      </c>
      <c r="B64" s="122" t="s">
        <v>358</v>
      </c>
      <c r="C64" s="141" t="s">
        <v>246</v>
      </c>
      <c r="D64" s="118" t="s">
        <v>272</v>
      </c>
      <c r="E64" s="252">
        <f>E65+E66+E67+E68+E70</f>
        <v>368943.2</v>
      </c>
      <c r="F64" s="252">
        <f>F65+F66+F67+F68+F70</f>
        <v>0</v>
      </c>
      <c r="G64" s="221">
        <f>G65+G66+G67+G68+G69+G70</f>
        <v>368943.2</v>
      </c>
    </row>
    <row r="65" spans="1:7" ht="11.25" x14ac:dyDescent="0.25">
      <c r="A65" s="115" t="s">
        <v>246</v>
      </c>
      <c r="B65" s="123" t="s">
        <v>246</v>
      </c>
      <c r="C65" s="116" t="s">
        <v>273</v>
      </c>
      <c r="D65" s="119" t="s">
        <v>274</v>
      </c>
      <c r="E65" s="250">
        <v>328943.2</v>
      </c>
      <c r="F65" s="250"/>
      <c r="G65" s="222">
        <v>328943.2</v>
      </c>
    </row>
    <row r="66" spans="1:7" ht="11.25" x14ac:dyDescent="0.25">
      <c r="A66" s="115" t="s">
        <v>246</v>
      </c>
      <c r="B66" s="123" t="s">
        <v>246</v>
      </c>
      <c r="C66" s="116" t="s">
        <v>275</v>
      </c>
      <c r="D66" s="119" t="s">
        <v>276</v>
      </c>
      <c r="E66" s="250">
        <v>4000</v>
      </c>
      <c r="F66" s="250"/>
      <c r="G66" s="222">
        <v>4000</v>
      </c>
    </row>
    <row r="67" spans="1:7" ht="11.25" x14ac:dyDescent="0.25">
      <c r="A67" s="115" t="s">
        <v>246</v>
      </c>
      <c r="B67" s="123" t="s">
        <v>246</v>
      </c>
      <c r="C67" s="116" t="s">
        <v>105</v>
      </c>
      <c r="D67" s="119" t="s">
        <v>34</v>
      </c>
      <c r="E67" s="250">
        <v>22000</v>
      </c>
      <c r="F67" s="250"/>
      <c r="G67" s="222">
        <v>22000</v>
      </c>
    </row>
    <row r="68" spans="1:7" ht="11.25" x14ac:dyDescent="0.25">
      <c r="A68" s="115" t="s">
        <v>246</v>
      </c>
      <c r="B68" s="123" t="s">
        <v>246</v>
      </c>
      <c r="C68" s="116" t="s">
        <v>96</v>
      </c>
      <c r="D68" s="119" t="s">
        <v>35</v>
      </c>
      <c r="E68" s="250">
        <v>10000</v>
      </c>
      <c r="F68" s="250"/>
      <c r="G68" s="222">
        <v>10000</v>
      </c>
    </row>
    <row r="69" spans="1:7" ht="22.5" hidden="1" x14ac:dyDescent="0.25">
      <c r="A69" s="115" t="s">
        <v>246</v>
      </c>
      <c r="B69" s="123" t="s">
        <v>246</v>
      </c>
      <c r="C69" s="116" t="s">
        <v>178</v>
      </c>
      <c r="D69" s="119" t="s">
        <v>277</v>
      </c>
      <c r="E69" s="250"/>
      <c r="F69" s="250"/>
      <c r="G69" s="227">
        <v>0</v>
      </c>
    </row>
    <row r="70" spans="1:7" ht="11.25" x14ac:dyDescent="0.25">
      <c r="A70" s="115" t="s">
        <v>246</v>
      </c>
      <c r="B70" s="123" t="s">
        <v>246</v>
      </c>
      <c r="C70" s="116" t="s">
        <v>278</v>
      </c>
      <c r="D70" s="119" t="s">
        <v>279</v>
      </c>
      <c r="E70" s="250">
        <v>4000</v>
      </c>
      <c r="F70" s="250"/>
      <c r="G70" s="222">
        <v>4000</v>
      </c>
    </row>
    <row r="71" spans="1:7" ht="22.5" customHeight="1" x14ac:dyDescent="0.25">
      <c r="A71" s="113" t="s">
        <v>246</v>
      </c>
      <c r="B71" s="122" t="s">
        <v>17</v>
      </c>
      <c r="C71" s="114" t="s">
        <v>246</v>
      </c>
      <c r="D71" s="118" t="s">
        <v>215</v>
      </c>
      <c r="E71" s="252">
        <f>E72+E73+E74+E75+E76+E77+E78+E79+E80+E81+E82+E83+E84+E85+E86+E87+E88+E89+E90+E91+E92+E93</f>
        <v>5389687.4399999995</v>
      </c>
      <c r="F71" s="252">
        <f>F72+F73+F74+F75+F76+F77+F78+F79+F80+F81+F82+F83+F84+F85+F86+F87+F88+F89+F90+F91+F92+F93</f>
        <v>-19000</v>
      </c>
      <c r="G71" s="228">
        <f>G72+G73+G74+G75+G76+G77+G78+G79+G80+G81+G82+G83+G84+G85+G86+G87+G88+G89+G90+G91+G92+G93</f>
        <v>5370687.4399999995</v>
      </c>
    </row>
    <row r="72" spans="1:7" ht="22.5" x14ac:dyDescent="0.25">
      <c r="A72" s="115" t="s">
        <v>246</v>
      </c>
      <c r="B72" s="123" t="s">
        <v>246</v>
      </c>
      <c r="C72" s="116" t="s">
        <v>280</v>
      </c>
      <c r="D72" s="119" t="s">
        <v>281</v>
      </c>
      <c r="E72" s="250">
        <v>7500</v>
      </c>
      <c r="F72" s="250"/>
      <c r="G72" s="222">
        <f>E72+F72</f>
        <v>7500</v>
      </c>
    </row>
    <row r="73" spans="1:7" ht="11.25" x14ac:dyDescent="0.25">
      <c r="A73" s="115" t="s">
        <v>246</v>
      </c>
      <c r="B73" s="123" t="s">
        <v>246</v>
      </c>
      <c r="C73" s="116" t="s">
        <v>271</v>
      </c>
      <c r="D73" s="119" t="s">
        <v>31</v>
      </c>
      <c r="E73" s="250">
        <v>3089893.85</v>
      </c>
      <c r="F73" s="250"/>
      <c r="G73" s="222">
        <f t="shared" ref="G73:G94" si="0">E73+F73</f>
        <v>3089893.85</v>
      </c>
    </row>
    <row r="74" spans="1:7" ht="11.25" x14ac:dyDescent="0.25">
      <c r="A74" s="115" t="s">
        <v>246</v>
      </c>
      <c r="B74" s="123" t="s">
        <v>246</v>
      </c>
      <c r="C74" s="116" t="s">
        <v>282</v>
      </c>
      <c r="D74" s="119" t="s">
        <v>283</v>
      </c>
      <c r="E74" s="250">
        <v>216086.8</v>
      </c>
      <c r="F74" s="250"/>
      <c r="G74" s="222">
        <f t="shared" si="0"/>
        <v>216086.8</v>
      </c>
    </row>
    <row r="75" spans="1:7" ht="11.25" x14ac:dyDescent="0.25">
      <c r="A75" s="115" t="s">
        <v>246</v>
      </c>
      <c r="B75" s="123" t="s">
        <v>246</v>
      </c>
      <c r="C75" s="116" t="s">
        <v>159</v>
      </c>
      <c r="D75" s="119" t="s">
        <v>32</v>
      </c>
      <c r="E75" s="250">
        <v>533050.91</v>
      </c>
      <c r="F75" s="250"/>
      <c r="G75" s="222">
        <f t="shared" si="0"/>
        <v>533050.91</v>
      </c>
    </row>
    <row r="76" spans="1:7" ht="33.75" x14ac:dyDescent="0.25">
      <c r="A76" s="115" t="s">
        <v>246</v>
      </c>
      <c r="B76" s="123" t="s">
        <v>246</v>
      </c>
      <c r="C76" s="116" t="s">
        <v>162</v>
      </c>
      <c r="D76" s="119" t="s">
        <v>479</v>
      </c>
      <c r="E76" s="250">
        <v>70004.88</v>
      </c>
      <c r="F76" s="250"/>
      <c r="G76" s="222">
        <f t="shared" si="0"/>
        <v>70004.88</v>
      </c>
    </row>
    <row r="77" spans="1:7" ht="22.5" x14ac:dyDescent="0.25">
      <c r="A77" s="115" t="s">
        <v>246</v>
      </c>
      <c r="B77" s="123" t="s">
        <v>246</v>
      </c>
      <c r="C77" s="116" t="s">
        <v>284</v>
      </c>
      <c r="D77" s="119" t="s">
        <v>285</v>
      </c>
      <c r="E77" s="250">
        <v>30000</v>
      </c>
      <c r="F77" s="250"/>
      <c r="G77" s="222">
        <f t="shared" si="0"/>
        <v>30000</v>
      </c>
    </row>
    <row r="78" spans="1:7" ht="11.25" x14ac:dyDescent="0.25">
      <c r="A78" s="115" t="s">
        <v>246</v>
      </c>
      <c r="B78" s="123" t="s">
        <v>246</v>
      </c>
      <c r="C78" s="116" t="s">
        <v>142</v>
      </c>
      <c r="D78" s="119" t="s">
        <v>43</v>
      </c>
      <c r="E78" s="250">
        <v>50000</v>
      </c>
      <c r="F78" s="250"/>
      <c r="G78" s="222">
        <f t="shared" si="0"/>
        <v>50000</v>
      </c>
    </row>
    <row r="79" spans="1:7" ht="11.25" x14ac:dyDescent="0.25">
      <c r="A79" s="115" t="s">
        <v>246</v>
      </c>
      <c r="B79" s="123" t="s">
        <v>246</v>
      </c>
      <c r="C79" s="116" t="s">
        <v>105</v>
      </c>
      <c r="D79" s="119" t="s">
        <v>34</v>
      </c>
      <c r="E79" s="250">
        <v>141700</v>
      </c>
      <c r="F79" s="250"/>
      <c r="G79" s="222">
        <f t="shared" si="0"/>
        <v>141700</v>
      </c>
    </row>
    <row r="80" spans="1:7" ht="11.25" x14ac:dyDescent="0.25">
      <c r="A80" s="115" t="s">
        <v>246</v>
      </c>
      <c r="B80" s="123" t="s">
        <v>246</v>
      </c>
      <c r="C80" s="116" t="s">
        <v>173</v>
      </c>
      <c r="D80" s="119" t="s">
        <v>44</v>
      </c>
      <c r="E80" s="250">
        <v>78000</v>
      </c>
      <c r="F80" s="250"/>
      <c r="G80" s="222">
        <f t="shared" si="0"/>
        <v>78000</v>
      </c>
    </row>
    <row r="81" spans="1:7" ht="11.25" x14ac:dyDescent="0.25">
      <c r="A81" s="115" t="s">
        <v>246</v>
      </c>
      <c r="B81" s="123" t="s">
        <v>246</v>
      </c>
      <c r="C81" s="116" t="s">
        <v>253</v>
      </c>
      <c r="D81" s="119" t="s">
        <v>48</v>
      </c>
      <c r="E81" s="250">
        <v>39000</v>
      </c>
      <c r="F81" s="250"/>
      <c r="G81" s="222">
        <f t="shared" si="0"/>
        <v>39000</v>
      </c>
    </row>
    <row r="82" spans="1:7" ht="11.25" x14ac:dyDescent="0.25">
      <c r="A82" s="115" t="s">
        <v>246</v>
      </c>
      <c r="B82" s="123" t="s">
        <v>246</v>
      </c>
      <c r="C82" s="116" t="s">
        <v>286</v>
      </c>
      <c r="D82" s="119" t="s">
        <v>287</v>
      </c>
      <c r="E82" s="250">
        <v>4000</v>
      </c>
      <c r="F82" s="250"/>
      <c r="G82" s="222">
        <f t="shared" si="0"/>
        <v>4000</v>
      </c>
    </row>
    <row r="83" spans="1:7" ht="11.25" x14ac:dyDescent="0.25">
      <c r="A83" s="115" t="s">
        <v>246</v>
      </c>
      <c r="B83" s="123" t="s">
        <v>246</v>
      </c>
      <c r="C83" s="116" t="s">
        <v>96</v>
      </c>
      <c r="D83" s="119" t="s">
        <v>35</v>
      </c>
      <c r="E83" s="250">
        <v>421500</v>
      </c>
      <c r="F83" s="250"/>
      <c r="G83" s="222">
        <f t="shared" si="0"/>
        <v>421500</v>
      </c>
    </row>
    <row r="84" spans="1:7" ht="22.5" x14ac:dyDescent="0.25">
      <c r="A84" s="115" t="s">
        <v>246</v>
      </c>
      <c r="B84" s="123" t="s">
        <v>246</v>
      </c>
      <c r="C84" s="116" t="s">
        <v>178</v>
      </c>
      <c r="D84" s="119" t="s">
        <v>277</v>
      </c>
      <c r="E84" s="250">
        <v>36500</v>
      </c>
      <c r="F84" s="250"/>
      <c r="G84" s="222">
        <f t="shared" si="0"/>
        <v>36500</v>
      </c>
    </row>
    <row r="85" spans="1:7" ht="11.25" x14ac:dyDescent="0.25">
      <c r="A85" s="115" t="s">
        <v>246</v>
      </c>
      <c r="B85" s="123" t="s">
        <v>246</v>
      </c>
      <c r="C85" s="116" t="s">
        <v>288</v>
      </c>
      <c r="D85" s="119" t="s">
        <v>289</v>
      </c>
      <c r="E85" s="250">
        <v>1000</v>
      </c>
      <c r="F85" s="250"/>
      <c r="G85" s="222">
        <f t="shared" si="0"/>
        <v>1000</v>
      </c>
    </row>
    <row r="86" spans="1:7" ht="22.5" x14ac:dyDescent="0.25">
      <c r="A86" s="115" t="s">
        <v>246</v>
      </c>
      <c r="B86" s="123" t="s">
        <v>246</v>
      </c>
      <c r="C86" s="116" t="s">
        <v>290</v>
      </c>
      <c r="D86" s="119" t="s">
        <v>291</v>
      </c>
      <c r="E86" s="250">
        <v>60000</v>
      </c>
      <c r="F86" s="250"/>
      <c r="G86" s="222">
        <f t="shared" si="0"/>
        <v>60000</v>
      </c>
    </row>
    <row r="87" spans="1:7" ht="11.25" x14ac:dyDescent="0.25">
      <c r="A87" s="115" t="s">
        <v>246</v>
      </c>
      <c r="B87" s="123" t="s">
        <v>246</v>
      </c>
      <c r="C87" s="116" t="s">
        <v>292</v>
      </c>
      <c r="D87" s="119" t="s">
        <v>36</v>
      </c>
      <c r="E87" s="250">
        <v>38000</v>
      </c>
      <c r="F87" s="250"/>
      <c r="G87" s="222">
        <f t="shared" si="0"/>
        <v>38000</v>
      </c>
    </row>
    <row r="88" spans="1:7" ht="11.25" x14ac:dyDescent="0.25">
      <c r="A88" s="115" t="s">
        <v>246</v>
      </c>
      <c r="B88" s="123" t="s">
        <v>246</v>
      </c>
      <c r="C88" s="116" t="s">
        <v>278</v>
      </c>
      <c r="D88" s="119" t="s">
        <v>279</v>
      </c>
      <c r="E88" s="250">
        <v>4000</v>
      </c>
      <c r="F88" s="250"/>
      <c r="G88" s="222">
        <f t="shared" si="0"/>
        <v>4000</v>
      </c>
    </row>
    <row r="89" spans="1:7" ht="11.25" x14ac:dyDescent="0.25">
      <c r="A89" s="115" t="s">
        <v>246</v>
      </c>
      <c r="B89" s="123" t="s">
        <v>246</v>
      </c>
      <c r="C89" s="116" t="s">
        <v>180</v>
      </c>
      <c r="D89" s="119" t="s">
        <v>84</v>
      </c>
      <c r="E89" s="250">
        <v>30000</v>
      </c>
      <c r="F89" s="250"/>
      <c r="G89" s="222">
        <f t="shared" si="0"/>
        <v>30000</v>
      </c>
    </row>
    <row r="90" spans="1:7" ht="22.5" x14ac:dyDescent="0.25">
      <c r="A90" s="115" t="s">
        <v>246</v>
      </c>
      <c r="B90" s="123" t="s">
        <v>246</v>
      </c>
      <c r="C90" s="116" t="s">
        <v>293</v>
      </c>
      <c r="D90" s="119" t="s">
        <v>45</v>
      </c>
      <c r="E90" s="250">
        <v>79451</v>
      </c>
      <c r="F90" s="250"/>
      <c r="G90" s="222">
        <f t="shared" si="0"/>
        <v>79451</v>
      </c>
    </row>
    <row r="91" spans="1:7" ht="22.5" x14ac:dyDescent="0.25">
      <c r="A91" s="115" t="s">
        <v>246</v>
      </c>
      <c r="B91" s="123" t="s">
        <v>246</v>
      </c>
      <c r="C91" s="116" t="s">
        <v>264</v>
      </c>
      <c r="D91" s="119" t="s">
        <v>265</v>
      </c>
      <c r="E91" s="250">
        <v>30000</v>
      </c>
      <c r="F91" s="250"/>
      <c r="G91" s="222">
        <f t="shared" si="0"/>
        <v>30000</v>
      </c>
    </row>
    <row r="92" spans="1:7" ht="22.5" x14ac:dyDescent="0.25">
      <c r="A92" s="115" t="s">
        <v>246</v>
      </c>
      <c r="B92" s="123" t="s">
        <v>246</v>
      </c>
      <c r="C92" s="116" t="s">
        <v>294</v>
      </c>
      <c r="D92" s="119" t="s">
        <v>46</v>
      </c>
      <c r="E92" s="250">
        <v>30000</v>
      </c>
      <c r="F92" s="250"/>
      <c r="G92" s="222">
        <f t="shared" si="0"/>
        <v>30000</v>
      </c>
    </row>
    <row r="93" spans="1:7" ht="22.5" x14ac:dyDescent="0.25">
      <c r="A93" s="115" t="s">
        <v>246</v>
      </c>
      <c r="B93" s="123" t="s">
        <v>246</v>
      </c>
      <c r="C93" s="140">
        <v>6050</v>
      </c>
      <c r="D93" s="119" t="s">
        <v>90</v>
      </c>
      <c r="E93" s="250">
        <v>400000</v>
      </c>
      <c r="F93" s="250">
        <v>-19000</v>
      </c>
      <c r="G93" s="222">
        <f t="shared" si="0"/>
        <v>381000</v>
      </c>
    </row>
    <row r="94" spans="1:7" ht="22.5" x14ac:dyDescent="0.25">
      <c r="A94" s="113"/>
      <c r="B94" s="123"/>
      <c r="C94" s="137">
        <v>6060</v>
      </c>
      <c r="D94" s="119" t="s">
        <v>266</v>
      </c>
      <c r="E94" s="250">
        <v>0</v>
      </c>
      <c r="F94" s="250">
        <v>19000</v>
      </c>
      <c r="G94" s="222">
        <f t="shared" si="0"/>
        <v>19000</v>
      </c>
    </row>
    <row r="95" spans="1:7" ht="11.25" customHeight="1" x14ac:dyDescent="0.25">
      <c r="A95" s="113" t="s">
        <v>246</v>
      </c>
      <c r="B95" s="122" t="s">
        <v>359</v>
      </c>
      <c r="C95" s="141" t="s">
        <v>246</v>
      </c>
      <c r="D95" s="118" t="s">
        <v>295</v>
      </c>
      <c r="E95" s="252">
        <f>E97+E98</f>
        <v>151100</v>
      </c>
      <c r="F95" s="252">
        <f>F97+F98</f>
        <v>0</v>
      </c>
      <c r="G95" s="228">
        <f>G97+G98</f>
        <v>151100</v>
      </c>
    </row>
    <row r="96" spans="1:7" ht="11.25" hidden="1" x14ac:dyDescent="0.25">
      <c r="A96" s="115" t="s">
        <v>246</v>
      </c>
      <c r="B96" s="123" t="s">
        <v>246</v>
      </c>
      <c r="C96" s="116" t="s">
        <v>142</v>
      </c>
      <c r="D96" s="119" t="s">
        <v>43</v>
      </c>
      <c r="E96" s="250"/>
      <c r="F96" s="250"/>
      <c r="G96" s="227">
        <v>0</v>
      </c>
    </row>
    <row r="97" spans="1:7" ht="11.25" x14ac:dyDescent="0.25">
      <c r="A97" s="115" t="s">
        <v>246</v>
      </c>
      <c r="B97" s="123" t="s">
        <v>246</v>
      </c>
      <c r="C97" s="116" t="s">
        <v>105</v>
      </c>
      <c r="D97" s="119" t="s">
        <v>34</v>
      </c>
      <c r="E97" s="250">
        <v>67600</v>
      </c>
      <c r="F97" s="250"/>
      <c r="G97" s="222">
        <v>67600</v>
      </c>
    </row>
    <row r="98" spans="1:7" ht="11.25" x14ac:dyDescent="0.25">
      <c r="A98" s="115" t="s">
        <v>246</v>
      </c>
      <c r="B98" s="123" t="s">
        <v>246</v>
      </c>
      <c r="C98" s="116" t="s">
        <v>96</v>
      </c>
      <c r="D98" s="119" t="s">
        <v>35</v>
      </c>
      <c r="E98" s="250">
        <v>83500</v>
      </c>
      <c r="F98" s="250"/>
      <c r="G98" s="222">
        <v>83500</v>
      </c>
    </row>
    <row r="99" spans="1:7" ht="22.5" customHeight="1" x14ac:dyDescent="0.25">
      <c r="A99" s="113" t="s">
        <v>246</v>
      </c>
      <c r="B99" s="122" t="s">
        <v>360</v>
      </c>
      <c r="C99" s="114" t="s">
        <v>246</v>
      </c>
      <c r="D99" s="118" t="s">
        <v>296</v>
      </c>
      <c r="E99" s="252">
        <f>E100+E101+E102+E103+E104+E105+E106+E107+E108+E109+E110+E111+E112+E113+E114+E115+E116</f>
        <v>1151778</v>
      </c>
      <c r="F99" s="252">
        <f>F100+F101+F102+F103+F104+F105+F106+F107+F108+F109+F110+F111+F112+F113+F114+F115+F116</f>
        <v>0</v>
      </c>
      <c r="G99" s="228">
        <f>G100+G101+G102+G103+G104+G105+G106+G107+G108+G109+G110+G111+G112+G113+G114+G115+G116</f>
        <v>1151778</v>
      </c>
    </row>
    <row r="100" spans="1:7" ht="22.5" x14ac:dyDescent="0.25">
      <c r="A100" s="115" t="s">
        <v>246</v>
      </c>
      <c r="B100" s="123" t="s">
        <v>246</v>
      </c>
      <c r="C100" s="116" t="s">
        <v>280</v>
      </c>
      <c r="D100" s="119" t="s">
        <v>281</v>
      </c>
      <c r="E100" s="250">
        <v>1900</v>
      </c>
      <c r="F100" s="250"/>
      <c r="G100" s="222">
        <v>1900</v>
      </c>
    </row>
    <row r="101" spans="1:7" ht="11.25" x14ac:dyDescent="0.25">
      <c r="A101" s="115" t="s">
        <v>246</v>
      </c>
      <c r="B101" s="123" t="s">
        <v>246</v>
      </c>
      <c r="C101" s="116" t="s">
        <v>271</v>
      </c>
      <c r="D101" s="119" t="s">
        <v>31</v>
      </c>
      <c r="E101" s="250">
        <v>781900</v>
      </c>
      <c r="F101" s="250"/>
      <c r="G101" s="222">
        <v>781900</v>
      </c>
    </row>
    <row r="102" spans="1:7" ht="11.25" x14ac:dyDescent="0.25">
      <c r="A102" s="115" t="s">
        <v>246</v>
      </c>
      <c r="B102" s="123" t="s">
        <v>246</v>
      </c>
      <c r="C102" s="116" t="s">
        <v>282</v>
      </c>
      <c r="D102" s="119" t="s">
        <v>283</v>
      </c>
      <c r="E102" s="250">
        <v>50280</v>
      </c>
      <c r="F102" s="250"/>
      <c r="G102" s="222">
        <v>50280</v>
      </c>
    </row>
    <row r="103" spans="1:7" ht="11.25" x14ac:dyDescent="0.25">
      <c r="A103" s="115" t="s">
        <v>246</v>
      </c>
      <c r="B103" s="123" t="s">
        <v>246</v>
      </c>
      <c r="C103" s="116" t="s">
        <v>159</v>
      </c>
      <c r="D103" s="119" t="s">
        <v>32</v>
      </c>
      <c r="E103" s="250">
        <v>131000</v>
      </c>
      <c r="F103" s="250"/>
      <c r="G103" s="222">
        <v>131000</v>
      </c>
    </row>
    <row r="104" spans="1:7" ht="21.75" customHeight="1" x14ac:dyDescent="0.25">
      <c r="A104" s="115" t="s">
        <v>246</v>
      </c>
      <c r="B104" s="123" t="s">
        <v>246</v>
      </c>
      <c r="C104" s="116" t="s">
        <v>162</v>
      </c>
      <c r="D104" s="119" t="s">
        <v>479</v>
      </c>
      <c r="E104" s="250">
        <v>20190</v>
      </c>
      <c r="F104" s="250"/>
      <c r="G104" s="222">
        <v>20190</v>
      </c>
    </row>
    <row r="105" spans="1:7" ht="11.25" x14ac:dyDescent="0.25">
      <c r="A105" s="115" t="s">
        <v>246</v>
      </c>
      <c r="B105" s="123" t="s">
        <v>246</v>
      </c>
      <c r="C105" s="116" t="s">
        <v>142</v>
      </c>
      <c r="D105" s="119" t="s">
        <v>43</v>
      </c>
      <c r="E105" s="250">
        <v>4000</v>
      </c>
      <c r="F105" s="250"/>
      <c r="G105" s="222">
        <v>4000</v>
      </c>
    </row>
    <row r="106" spans="1:7" ht="11.25" x14ac:dyDescent="0.25">
      <c r="A106" s="115" t="s">
        <v>246</v>
      </c>
      <c r="B106" s="123" t="s">
        <v>246</v>
      </c>
      <c r="C106" s="116" t="s">
        <v>105</v>
      </c>
      <c r="D106" s="119" t="s">
        <v>34</v>
      </c>
      <c r="E106" s="250">
        <v>40000</v>
      </c>
      <c r="F106" s="250"/>
      <c r="G106" s="222">
        <v>40000</v>
      </c>
    </row>
    <row r="107" spans="1:7" ht="11.25" x14ac:dyDescent="0.25">
      <c r="A107" s="115" t="s">
        <v>246</v>
      </c>
      <c r="B107" s="123" t="s">
        <v>246</v>
      </c>
      <c r="C107" s="116" t="s">
        <v>173</v>
      </c>
      <c r="D107" s="119" t="s">
        <v>44</v>
      </c>
      <c r="E107" s="250">
        <v>5000</v>
      </c>
      <c r="F107" s="250"/>
      <c r="G107" s="222">
        <v>5000</v>
      </c>
    </row>
    <row r="108" spans="1:7" ht="11.25" x14ac:dyDescent="0.25">
      <c r="A108" s="115" t="s">
        <v>246</v>
      </c>
      <c r="B108" s="123" t="s">
        <v>246</v>
      </c>
      <c r="C108" s="116" t="s">
        <v>253</v>
      </c>
      <c r="D108" s="119" t="s">
        <v>48</v>
      </c>
      <c r="E108" s="250">
        <v>4000</v>
      </c>
      <c r="F108" s="250"/>
      <c r="G108" s="222">
        <v>4000</v>
      </c>
    </row>
    <row r="109" spans="1:7" ht="11.25" x14ac:dyDescent="0.25">
      <c r="A109" s="115" t="s">
        <v>246</v>
      </c>
      <c r="B109" s="123" t="s">
        <v>246</v>
      </c>
      <c r="C109" s="116" t="s">
        <v>286</v>
      </c>
      <c r="D109" s="119" t="s">
        <v>287</v>
      </c>
      <c r="E109" s="250">
        <v>2000</v>
      </c>
      <c r="F109" s="250"/>
      <c r="G109" s="222">
        <v>2000</v>
      </c>
    </row>
    <row r="110" spans="1:7" ht="11.25" x14ac:dyDescent="0.25">
      <c r="A110" s="115" t="s">
        <v>246</v>
      </c>
      <c r="B110" s="123" t="s">
        <v>246</v>
      </c>
      <c r="C110" s="116" t="s">
        <v>96</v>
      </c>
      <c r="D110" s="119" t="s">
        <v>35</v>
      </c>
      <c r="E110" s="250">
        <v>43047</v>
      </c>
      <c r="F110" s="250"/>
      <c r="G110" s="222">
        <v>43047</v>
      </c>
    </row>
    <row r="111" spans="1:7" ht="22.5" x14ac:dyDescent="0.25">
      <c r="A111" s="115" t="s">
        <v>246</v>
      </c>
      <c r="B111" s="123" t="s">
        <v>246</v>
      </c>
      <c r="C111" s="116" t="s">
        <v>178</v>
      </c>
      <c r="D111" s="119" t="s">
        <v>277</v>
      </c>
      <c r="E111" s="250">
        <v>3500</v>
      </c>
      <c r="F111" s="250"/>
      <c r="G111" s="222">
        <v>3500</v>
      </c>
    </row>
    <row r="112" spans="1:7" ht="22.5" x14ac:dyDescent="0.25">
      <c r="A112" s="115" t="s">
        <v>246</v>
      </c>
      <c r="B112" s="123" t="s">
        <v>246</v>
      </c>
      <c r="C112" s="116" t="s">
        <v>290</v>
      </c>
      <c r="D112" s="119" t="s">
        <v>291</v>
      </c>
      <c r="E112" s="250">
        <v>36000</v>
      </c>
      <c r="F112" s="250"/>
      <c r="G112" s="222">
        <v>36000</v>
      </c>
    </row>
    <row r="113" spans="1:7" ht="11.25" x14ac:dyDescent="0.25">
      <c r="A113" s="115" t="s">
        <v>246</v>
      </c>
      <c r="B113" s="123" t="s">
        <v>246</v>
      </c>
      <c r="C113" s="116" t="s">
        <v>292</v>
      </c>
      <c r="D113" s="119" t="s">
        <v>36</v>
      </c>
      <c r="E113" s="250">
        <v>5000</v>
      </c>
      <c r="F113" s="250"/>
      <c r="G113" s="222">
        <v>5000</v>
      </c>
    </row>
    <row r="114" spans="1:7" ht="11.25" x14ac:dyDescent="0.25">
      <c r="A114" s="115" t="s">
        <v>246</v>
      </c>
      <c r="B114" s="123" t="s">
        <v>246</v>
      </c>
      <c r="C114" s="116" t="s">
        <v>180</v>
      </c>
      <c r="D114" s="119" t="s">
        <v>84</v>
      </c>
      <c r="E114" s="250">
        <v>500</v>
      </c>
      <c r="F114" s="250"/>
      <c r="G114" s="222">
        <v>500</v>
      </c>
    </row>
    <row r="115" spans="1:7" ht="22.5" x14ac:dyDescent="0.25">
      <c r="A115" s="115" t="s">
        <v>246</v>
      </c>
      <c r="B115" s="123" t="s">
        <v>246</v>
      </c>
      <c r="C115" s="116" t="s">
        <v>293</v>
      </c>
      <c r="D115" s="119" t="s">
        <v>45</v>
      </c>
      <c r="E115" s="250">
        <v>18461</v>
      </c>
      <c r="F115" s="250"/>
      <c r="G115" s="222">
        <v>18461</v>
      </c>
    </row>
    <row r="116" spans="1:7" ht="22.5" x14ac:dyDescent="0.25">
      <c r="A116" s="115" t="s">
        <v>246</v>
      </c>
      <c r="B116" s="123" t="s">
        <v>246</v>
      </c>
      <c r="C116" s="116" t="s">
        <v>294</v>
      </c>
      <c r="D116" s="119" t="s">
        <v>46</v>
      </c>
      <c r="E116" s="250">
        <v>5000</v>
      </c>
      <c r="F116" s="250"/>
      <c r="G116" s="222">
        <v>5000</v>
      </c>
    </row>
    <row r="117" spans="1:7" ht="11.25" customHeight="1" x14ac:dyDescent="0.25">
      <c r="A117" s="113" t="s">
        <v>246</v>
      </c>
      <c r="B117" s="122" t="s">
        <v>361</v>
      </c>
      <c r="C117" s="114" t="s">
        <v>246</v>
      </c>
      <c r="D117" s="118" t="s">
        <v>78</v>
      </c>
      <c r="E117" s="252">
        <f>E118+E119+E120</f>
        <v>233968</v>
      </c>
      <c r="F117" s="252">
        <f>F118+F119+F120</f>
        <v>0</v>
      </c>
      <c r="G117" s="228">
        <f>G118+G119+G120</f>
        <v>233968</v>
      </c>
    </row>
    <row r="118" spans="1:7" ht="11.25" x14ac:dyDescent="0.25">
      <c r="A118" s="115" t="s">
        <v>246</v>
      </c>
      <c r="B118" s="123" t="s">
        <v>246</v>
      </c>
      <c r="C118" s="116" t="s">
        <v>273</v>
      </c>
      <c r="D118" s="119" t="s">
        <v>274</v>
      </c>
      <c r="E118" s="250">
        <v>129948</v>
      </c>
      <c r="F118" s="250"/>
      <c r="G118" s="222">
        <v>129948</v>
      </c>
    </row>
    <row r="119" spans="1:7" ht="11.25" x14ac:dyDescent="0.25">
      <c r="A119" s="115" t="s">
        <v>246</v>
      </c>
      <c r="B119" s="123" t="s">
        <v>246</v>
      </c>
      <c r="C119" s="116" t="s">
        <v>297</v>
      </c>
      <c r="D119" s="119" t="s">
        <v>298</v>
      </c>
      <c r="E119" s="250">
        <v>3000</v>
      </c>
      <c r="F119" s="250"/>
      <c r="G119" s="222">
        <v>3000</v>
      </c>
    </row>
    <row r="120" spans="1:7" ht="11.25" x14ac:dyDescent="0.25">
      <c r="A120" s="115" t="s">
        <v>246</v>
      </c>
      <c r="B120" s="123" t="s">
        <v>246</v>
      </c>
      <c r="C120" s="116" t="s">
        <v>180</v>
      </c>
      <c r="D120" s="119" t="s">
        <v>84</v>
      </c>
      <c r="E120" s="250">
        <v>101020</v>
      </c>
      <c r="F120" s="250"/>
      <c r="G120" s="222">
        <v>101020</v>
      </c>
    </row>
    <row r="121" spans="1:7" ht="33.75" x14ac:dyDescent="0.25">
      <c r="A121" s="111" t="s">
        <v>216</v>
      </c>
      <c r="B121" s="121" t="s">
        <v>246</v>
      </c>
      <c r="C121" s="112" t="s">
        <v>246</v>
      </c>
      <c r="D121" s="117" t="s">
        <v>217</v>
      </c>
      <c r="E121" s="251">
        <f>E122</f>
        <v>3507</v>
      </c>
      <c r="F121" s="251">
        <f>F122</f>
        <v>0</v>
      </c>
      <c r="G121" s="220">
        <f>G122</f>
        <v>3507</v>
      </c>
    </row>
    <row r="122" spans="1:7" ht="22.5" customHeight="1" x14ac:dyDescent="0.25">
      <c r="A122" s="113" t="s">
        <v>246</v>
      </c>
      <c r="B122" s="122" t="s">
        <v>218</v>
      </c>
      <c r="C122" s="114" t="s">
        <v>246</v>
      </c>
      <c r="D122" s="118" t="s">
        <v>219</v>
      </c>
      <c r="E122" s="252">
        <f>E123+E124+E125</f>
        <v>3507</v>
      </c>
      <c r="F122" s="252">
        <f>F123+F124+F125</f>
        <v>0</v>
      </c>
      <c r="G122" s="228">
        <f>G123+G124+G125</f>
        <v>3507</v>
      </c>
    </row>
    <row r="123" spans="1:7" ht="11.25" x14ac:dyDescent="0.25">
      <c r="A123" s="115" t="s">
        <v>246</v>
      </c>
      <c r="B123" s="123" t="s">
        <v>246</v>
      </c>
      <c r="C123" s="116" t="s">
        <v>271</v>
      </c>
      <c r="D123" s="119" t="s">
        <v>31</v>
      </c>
      <c r="E123" s="250">
        <v>2933.5</v>
      </c>
      <c r="F123" s="250"/>
      <c r="G123" s="222">
        <v>2933.5</v>
      </c>
    </row>
    <row r="124" spans="1:7" ht="11.25" x14ac:dyDescent="0.25">
      <c r="A124" s="115" t="s">
        <v>246</v>
      </c>
      <c r="B124" s="123" t="s">
        <v>246</v>
      </c>
      <c r="C124" s="116" t="s">
        <v>159</v>
      </c>
      <c r="D124" s="119" t="s">
        <v>32</v>
      </c>
      <c r="E124" s="250">
        <v>501.63</v>
      </c>
      <c r="F124" s="250"/>
      <c r="G124" s="222">
        <v>501.63</v>
      </c>
    </row>
    <row r="125" spans="1:7" ht="33.75" x14ac:dyDescent="0.25">
      <c r="A125" s="115" t="s">
        <v>246</v>
      </c>
      <c r="B125" s="123" t="s">
        <v>246</v>
      </c>
      <c r="C125" s="116" t="s">
        <v>162</v>
      </c>
      <c r="D125" s="119" t="s">
        <v>479</v>
      </c>
      <c r="E125" s="250">
        <v>71.87</v>
      </c>
      <c r="F125" s="250"/>
      <c r="G125" s="222">
        <v>71.87</v>
      </c>
    </row>
    <row r="126" spans="1:7" ht="22.5" x14ac:dyDescent="0.25">
      <c r="A126" s="111" t="s">
        <v>18</v>
      </c>
      <c r="B126" s="202" t="s">
        <v>246</v>
      </c>
      <c r="C126" s="112" t="s">
        <v>246</v>
      </c>
      <c r="D126" s="117" t="s">
        <v>75</v>
      </c>
      <c r="E126" s="251">
        <f>E127+E129+E144+E150+E152</f>
        <v>633534</v>
      </c>
      <c r="F126" s="251">
        <f>F127+F129+F144+F150+F152</f>
        <v>0</v>
      </c>
      <c r="G126" s="220">
        <f>G127+G129+G144+G150+G152</f>
        <v>633534</v>
      </c>
    </row>
    <row r="127" spans="1:7" ht="22.5" x14ac:dyDescent="0.25">
      <c r="A127" s="199"/>
      <c r="B127" s="201">
        <v>75411</v>
      </c>
      <c r="C127" s="200"/>
      <c r="D127" s="204" t="s">
        <v>477</v>
      </c>
      <c r="E127" s="267">
        <f>E128</f>
        <v>15000</v>
      </c>
      <c r="F127" s="267">
        <f>F128</f>
        <v>0</v>
      </c>
      <c r="G127" s="220">
        <f>G128</f>
        <v>15000</v>
      </c>
    </row>
    <row r="128" spans="1:7" ht="22.5" x14ac:dyDescent="0.25">
      <c r="A128" s="199"/>
      <c r="B128" s="203"/>
      <c r="C128" s="132">
        <v>2300</v>
      </c>
      <c r="D128" s="248" t="s">
        <v>475</v>
      </c>
      <c r="E128" s="269">
        <v>15000</v>
      </c>
      <c r="F128" s="261"/>
      <c r="G128" s="222">
        <v>15000</v>
      </c>
    </row>
    <row r="129" spans="1:7" ht="11.25" customHeight="1" x14ac:dyDescent="0.25">
      <c r="A129" s="113" t="s">
        <v>246</v>
      </c>
      <c r="B129" s="122" t="s">
        <v>19</v>
      </c>
      <c r="C129" s="141" t="s">
        <v>246</v>
      </c>
      <c r="D129" s="118" t="s">
        <v>76</v>
      </c>
      <c r="E129" s="268">
        <f>E130+E131+E132+E133+E134+E135+E136+E137+E138+E139+E140+E141+E142</f>
        <v>513134</v>
      </c>
      <c r="F129" s="268">
        <f>F130+F131+F132+F133+F134+F135+F136+F137+F138+F139+F140+F141+F142</f>
        <v>0</v>
      </c>
      <c r="G129" s="228">
        <f>G130+G131+G132+G133+G134+G135+G136+G137+G138+G139+G140+G141+G142</f>
        <v>513134</v>
      </c>
    </row>
    <row r="130" spans="1:7" ht="33.75" x14ac:dyDescent="0.25">
      <c r="A130" s="115" t="s">
        <v>246</v>
      </c>
      <c r="B130" s="123" t="s">
        <v>246</v>
      </c>
      <c r="C130" s="116" t="s">
        <v>299</v>
      </c>
      <c r="D130" s="119" t="s">
        <v>74</v>
      </c>
      <c r="E130" s="250">
        <v>40000</v>
      </c>
      <c r="F130" s="250"/>
      <c r="G130" s="222">
        <v>40000</v>
      </c>
    </row>
    <row r="131" spans="1:7" ht="11.25" x14ac:dyDescent="0.25">
      <c r="A131" s="115" t="s">
        <v>246</v>
      </c>
      <c r="B131" s="123" t="s">
        <v>246</v>
      </c>
      <c r="C131" s="116" t="s">
        <v>273</v>
      </c>
      <c r="D131" s="119" t="s">
        <v>274</v>
      </c>
      <c r="E131" s="250">
        <v>60000</v>
      </c>
      <c r="F131" s="250"/>
      <c r="G131" s="222">
        <v>60000</v>
      </c>
    </row>
    <row r="132" spans="1:7" ht="11.25" x14ac:dyDescent="0.25">
      <c r="A132" s="115" t="s">
        <v>246</v>
      </c>
      <c r="B132" s="123" t="s">
        <v>246</v>
      </c>
      <c r="C132" s="116" t="s">
        <v>159</v>
      </c>
      <c r="D132" s="119" t="s">
        <v>32</v>
      </c>
      <c r="E132" s="250">
        <v>9069.84</v>
      </c>
      <c r="F132" s="250"/>
      <c r="G132" s="222">
        <v>9069.84</v>
      </c>
    </row>
    <row r="133" spans="1:7" ht="33.75" x14ac:dyDescent="0.25">
      <c r="A133" s="115" t="s">
        <v>246</v>
      </c>
      <c r="B133" s="123" t="s">
        <v>246</v>
      </c>
      <c r="C133" s="116" t="s">
        <v>162</v>
      </c>
      <c r="D133" s="119" t="s">
        <v>479</v>
      </c>
      <c r="E133" s="250">
        <v>1099.58</v>
      </c>
      <c r="F133" s="250"/>
      <c r="G133" s="222">
        <v>1099.58</v>
      </c>
    </row>
    <row r="134" spans="1:7" ht="11.25" x14ac:dyDescent="0.25">
      <c r="A134" s="115" t="s">
        <v>246</v>
      </c>
      <c r="B134" s="123" t="s">
        <v>246</v>
      </c>
      <c r="C134" s="116" t="s">
        <v>142</v>
      </c>
      <c r="D134" s="119" t="s">
        <v>43</v>
      </c>
      <c r="E134" s="250">
        <v>53040</v>
      </c>
      <c r="F134" s="250"/>
      <c r="G134" s="222">
        <v>53040</v>
      </c>
    </row>
    <row r="135" spans="1:7" ht="11.25" x14ac:dyDescent="0.25">
      <c r="A135" s="115" t="s">
        <v>246</v>
      </c>
      <c r="B135" s="123" t="s">
        <v>246</v>
      </c>
      <c r="C135" s="116" t="s">
        <v>275</v>
      </c>
      <c r="D135" s="119" t="s">
        <v>276</v>
      </c>
      <c r="E135" s="250">
        <v>1200</v>
      </c>
      <c r="F135" s="250"/>
      <c r="G135" s="222">
        <v>1200</v>
      </c>
    </row>
    <row r="136" spans="1:7" ht="11.25" x14ac:dyDescent="0.25">
      <c r="A136" s="115" t="s">
        <v>246</v>
      </c>
      <c r="B136" s="123" t="s">
        <v>246</v>
      </c>
      <c r="C136" s="116" t="s">
        <v>105</v>
      </c>
      <c r="D136" s="119" t="s">
        <v>34</v>
      </c>
      <c r="E136" s="250">
        <v>165724.57999999999</v>
      </c>
      <c r="F136" s="250"/>
      <c r="G136" s="222">
        <v>165724.57999999999</v>
      </c>
    </row>
    <row r="137" spans="1:7" ht="11.25" x14ac:dyDescent="0.25">
      <c r="A137" s="115" t="s">
        <v>246</v>
      </c>
      <c r="B137" s="123" t="s">
        <v>246</v>
      </c>
      <c r="C137" s="116" t="s">
        <v>173</v>
      </c>
      <c r="D137" s="119" t="s">
        <v>44</v>
      </c>
      <c r="E137" s="250">
        <v>52000</v>
      </c>
      <c r="F137" s="250"/>
      <c r="G137" s="222">
        <v>52000</v>
      </c>
    </row>
    <row r="138" spans="1:7" ht="11.25" x14ac:dyDescent="0.25">
      <c r="A138" s="115" t="s">
        <v>246</v>
      </c>
      <c r="B138" s="123" t="s">
        <v>246</v>
      </c>
      <c r="C138" s="116" t="s">
        <v>253</v>
      </c>
      <c r="D138" s="119" t="s">
        <v>48</v>
      </c>
      <c r="E138" s="250">
        <v>21000</v>
      </c>
      <c r="F138" s="250"/>
      <c r="G138" s="222">
        <v>21000</v>
      </c>
    </row>
    <row r="139" spans="1:7" ht="11.25" x14ac:dyDescent="0.25">
      <c r="A139" s="115" t="s">
        <v>246</v>
      </c>
      <c r="B139" s="123" t="s">
        <v>246</v>
      </c>
      <c r="C139" s="116" t="s">
        <v>286</v>
      </c>
      <c r="D139" s="119" t="s">
        <v>287</v>
      </c>
      <c r="E139" s="250">
        <v>15000</v>
      </c>
      <c r="F139" s="250"/>
      <c r="G139" s="222">
        <v>15000</v>
      </c>
    </row>
    <row r="140" spans="1:7" ht="11.25" x14ac:dyDescent="0.25">
      <c r="A140" s="115" t="s">
        <v>246</v>
      </c>
      <c r="B140" s="123" t="s">
        <v>246</v>
      </c>
      <c r="C140" s="116" t="s">
        <v>96</v>
      </c>
      <c r="D140" s="119" t="s">
        <v>35</v>
      </c>
      <c r="E140" s="250">
        <v>60000</v>
      </c>
      <c r="F140" s="250"/>
      <c r="G140" s="222">
        <v>60000</v>
      </c>
    </row>
    <row r="141" spans="1:7" ht="22.5" x14ac:dyDescent="0.25">
      <c r="A141" s="115" t="s">
        <v>246</v>
      </c>
      <c r="B141" s="123" t="s">
        <v>246</v>
      </c>
      <c r="C141" s="116" t="s">
        <v>178</v>
      </c>
      <c r="D141" s="119" t="s">
        <v>277</v>
      </c>
      <c r="E141" s="250">
        <v>3000</v>
      </c>
      <c r="F141" s="250"/>
      <c r="G141" s="222">
        <v>3000</v>
      </c>
    </row>
    <row r="142" spans="1:7" ht="11.25" x14ac:dyDescent="0.25">
      <c r="A142" s="115" t="s">
        <v>246</v>
      </c>
      <c r="B142" s="123" t="s">
        <v>246</v>
      </c>
      <c r="C142" s="116" t="s">
        <v>180</v>
      </c>
      <c r="D142" s="119" t="s">
        <v>84</v>
      </c>
      <c r="E142" s="250">
        <v>32000</v>
      </c>
      <c r="F142" s="250"/>
      <c r="G142" s="222">
        <v>32000</v>
      </c>
    </row>
    <row r="143" spans="1:7" ht="22.5" hidden="1" x14ac:dyDescent="0.25">
      <c r="A143" s="115" t="s">
        <v>246</v>
      </c>
      <c r="B143" s="123" t="s">
        <v>246</v>
      </c>
      <c r="C143" s="116" t="s">
        <v>9</v>
      </c>
      <c r="D143" s="119" t="s">
        <v>90</v>
      </c>
      <c r="E143" s="250"/>
      <c r="F143" s="250"/>
      <c r="G143" s="227">
        <v>0</v>
      </c>
    </row>
    <row r="144" spans="1:7" ht="11.25" customHeight="1" x14ac:dyDescent="0.25">
      <c r="A144" s="113" t="s">
        <v>246</v>
      </c>
      <c r="B144" s="122" t="s">
        <v>362</v>
      </c>
      <c r="C144" s="114" t="s">
        <v>246</v>
      </c>
      <c r="D144" s="118" t="s">
        <v>300</v>
      </c>
      <c r="E144" s="252">
        <f>E145+E146+E147+E148</f>
        <v>13700</v>
      </c>
      <c r="F144" s="252">
        <f>F145+F146+F147+F148</f>
        <v>0</v>
      </c>
      <c r="G144" s="228">
        <f>G145+G146+G147+G148</f>
        <v>13700</v>
      </c>
    </row>
    <row r="145" spans="1:7" ht="11.25" x14ac:dyDescent="0.25">
      <c r="A145" s="115" t="s">
        <v>246</v>
      </c>
      <c r="B145" s="123" t="s">
        <v>246</v>
      </c>
      <c r="C145" s="116" t="s">
        <v>105</v>
      </c>
      <c r="D145" s="119" t="s">
        <v>34</v>
      </c>
      <c r="E145" s="250">
        <v>5000</v>
      </c>
      <c r="F145" s="250"/>
      <c r="G145" s="222">
        <v>5000</v>
      </c>
    </row>
    <row r="146" spans="1:7" ht="11.25" x14ac:dyDescent="0.25">
      <c r="A146" s="115" t="s">
        <v>246</v>
      </c>
      <c r="B146" s="123" t="s">
        <v>246</v>
      </c>
      <c r="C146" s="116" t="s">
        <v>173</v>
      </c>
      <c r="D146" s="119" t="s">
        <v>44</v>
      </c>
      <c r="E146" s="250">
        <v>1700</v>
      </c>
      <c r="F146" s="250"/>
      <c r="G146" s="222">
        <v>1700</v>
      </c>
    </row>
    <row r="147" spans="1:7" ht="11.25" x14ac:dyDescent="0.25">
      <c r="A147" s="115" t="s">
        <v>246</v>
      </c>
      <c r="B147" s="123" t="s">
        <v>246</v>
      </c>
      <c r="C147" s="116" t="s">
        <v>96</v>
      </c>
      <c r="D147" s="119" t="s">
        <v>35</v>
      </c>
      <c r="E147" s="250">
        <v>6000</v>
      </c>
      <c r="F147" s="250"/>
      <c r="G147" s="222">
        <v>6000</v>
      </c>
    </row>
    <row r="148" spans="1:7" ht="22.5" x14ac:dyDescent="0.25">
      <c r="A148" s="115" t="s">
        <v>246</v>
      </c>
      <c r="B148" s="123" t="s">
        <v>246</v>
      </c>
      <c r="C148" s="140" t="s">
        <v>178</v>
      </c>
      <c r="D148" s="119" t="s">
        <v>277</v>
      </c>
      <c r="E148" s="250">
        <v>1000</v>
      </c>
      <c r="F148" s="250"/>
      <c r="G148" s="222">
        <v>1000</v>
      </c>
    </row>
    <row r="149" spans="1:7" ht="11.25" hidden="1" x14ac:dyDescent="0.25">
      <c r="A149" s="113"/>
      <c r="B149" s="123"/>
      <c r="C149" s="137">
        <v>6050</v>
      </c>
      <c r="D149" s="139"/>
      <c r="E149" s="262"/>
      <c r="F149" s="262"/>
      <c r="G149" s="222">
        <v>0</v>
      </c>
    </row>
    <row r="150" spans="1:7" ht="11.25" customHeight="1" x14ac:dyDescent="0.25">
      <c r="A150" s="113" t="s">
        <v>246</v>
      </c>
      <c r="B150" s="122" t="s">
        <v>363</v>
      </c>
      <c r="C150" s="141" t="s">
        <v>246</v>
      </c>
      <c r="D150" s="118" t="s">
        <v>77</v>
      </c>
      <c r="E150" s="252">
        <f>E151</f>
        <v>60000</v>
      </c>
      <c r="F150" s="252">
        <f>F151</f>
        <v>0</v>
      </c>
      <c r="G150" s="228">
        <v>60000</v>
      </c>
    </row>
    <row r="151" spans="1:7" ht="67.5" x14ac:dyDescent="0.25">
      <c r="A151" s="115" t="s">
        <v>246</v>
      </c>
      <c r="B151" s="123" t="s">
        <v>246</v>
      </c>
      <c r="C151" s="116" t="s">
        <v>235</v>
      </c>
      <c r="D151" s="119" t="s">
        <v>301</v>
      </c>
      <c r="E151" s="250">
        <v>60000</v>
      </c>
      <c r="F151" s="250"/>
      <c r="G151" s="222">
        <v>60000</v>
      </c>
    </row>
    <row r="152" spans="1:7" ht="11.25" customHeight="1" x14ac:dyDescent="0.25">
      <c r="A152" s="113" t="s">
        <v>246</v>
      </c>
      <c r="B152" s="122" t="s">
        <v>364</v>
      </c>
      <c r="C152" s="114" t="s">
        <v>246</v>
      </c>
      <c r="D152" s="118" t="s">
        <v>302</v>
      </c>
      <c r="E152" s="252">
        <f>E153+E154+E155+E156</f>
        <v>31700</v>
      </c>
      <c r="F152" s="252">
        <f>F153+F154+F155+F156</f>
        <v>0</v>
      </c>
      <c r="G152" s="228">
        <f>G153+G154+G155+G156</f>
        <v>31700</v>
      </c>
    </row>
    <row r="153" spans="1:7" ht="22.5" x14ac:dyDescent="0.25">
      <c r="A153" s="115" t="s">
        <v>246</v>
      </c>
      <c r="B153" s="123" t="s">
        <v>246</v>
      </c>
      <c r="C153" s="116" t="s">
        <v>280</v>
      </c>
      <c r="D153" s="119" t="s">
        <v>281</v>
      </c>
      <c r="E153" s="250">
        <v>10500</v>
      </c>
      <c r="F153" s="250"/>
      <c r="G153" s="222">
        <v>10500</v>
      </c>
    </row>
    <row r="154" spans="1:7" ht="11.25" x14ac:dyDescent="0.25">
      <c r="A154" s="115" t="s">
        <v>246</v>
      </c>
      <c r="B154" s="123" t="s">
        <v>246</v>
      </c>
      <c r="C154" s="116" t="s">
        <v>105</v>
      </c>
      <c r="D154" s="119" t="s">
        <v>34</v>
      </c>
      <c r="E154" s="250">
        <v>13000</v>
      </c>
      <c r="F154" s="250"/>
      <c r="G154" s="222">
        <v>13000</v>
      </c>
    </row>
    <row r="155" spans="1:7" ht="11.25" x14ac:dyDescent="0.25">
      <c r="A155" s="115" t="s">
        <v>246</v>
      </c>
      <c r="B155" s="123" t="s">
        <v>246</v>
      </c>
      <c r="C155" s="116" t="s">
        <v>96</v>
      </c>
      <c r="D155" s="119" t="s">
        <v>35</v>
      </c>
      <c r="E155" s="250">
        <v>4000</v>
      </c>
      <c r="F155" s="250"/>
      <c r="G155" s="222">
        <v>4000</v>
      </c>
    </row>
    <row r="156" spans="1:7" ht="11.25" x14ac:dyDescent="0.25">
      <c r="A156" s="115" t="s">
        <v>246</v>
      </c>
      <c r="B156" s="123" t="s">
        <v>246</v>
      </c>
      <c r="C156" s="116" t="s">
        <v>180</v>
      </c>
      <c r="D156" s="119" t="s">
        <v>84</v>
      </c>
      <c r="E156" s="250">
        <v>4200</v>
      </c>
      <c r="F156" s="250"/>
      <c r="G156" s="222">
        <v>4200</v>
      </c>
    </row>
    <row r="157" spans="1:7" ht="11.25" x14ac:dyDescent="0.25">
      <c r="A157" s="111" t="s">
        <v>303</v>
      </c>
      <c r="B157" s="121" t="s">
        <v>246</v>
      </c>
      <c r="C157" s="112" t="s">
        <v>246</v>
      </c>
      <c r="D157" s="117" t="s">
        <v>304</v>
      </c>
      <c r="E157" s="251">
        <f>E158</f>
        <v>376000</v>
      </c>
      <c r="F157" s="251">
        <f>F158</f>
        <v>0</v>
      </c>
      <c r="G157" s="220">
        <f>G158</f>
        <v>376000</v>
      </c>
    </row>
    <row r="158" spans="1:7" ht="33.75" customHeight="1" x14ac:dyDescent="0.25">
      <c r="A158" s="113" t="s">
        <v>246</v>
      </c>
      <c r="B158" s="129" t="s">
        <v>365</v>
      </c>
      <c r="C158" s="114" t="s">
        <v>246</v>
      </c>
      <c r="D158" s="118" t="s">
        <v>305</v>
      </c>
      <c r="E158" s="252">
        <f>E159+E160</f>
        <v>376000</v>
      </c>
      <c r="F158" s="252">
        <f>F159+F160</f>
        <v>0</v>
      </c>
      <c r="G158" s="228">
        <f>G159+G160</f>
        <v>376000</v>
      </c>
    </row>
    <row r="159" spans="1:7" ht="33.75" customHeight="1" x14ac:dyDescent="0.25">
      <c r="A159" s="113"/>
      <c r="B159" s="132"/>
      <c r="C159" s="206">
        <v>8090</v>
      </c>
      <c r="D159" s="207" t="s">
        <v>478</v>
      </c>
      <c r="E159" s="263">
        <v>16000</v>
      </c>
      <c r="F159" s="263"/>
      <c r="G159" s="222">
        <v>16000</v>
      </c>
    </row>
    <row r="160" spans="1:7" ht="45" x14ac:dyDescent="0.25">
      <c r="A160" s="115" t="s">
        <v>246</v>
      </c>
      <c r="B160" s="205" t="s">
        <v>246</v>
      </c>
      <c r="C160" s="116" t="s">
        <v>306</v>
      </c>
      <c r="D160" s="119" t="s">
        <v>307</v>
      </c>
      <c r="E160" s="250">
        <v>360000</v>
      </c>
      <c r="F160" s="250"/>
      <c r="G160" s="222">
        <v>360000</v>
      </c>
    </row>
    <row r="161" spans="1:7" ht="11.25" x14ac:dyDescent="0.25">
      <c r="A161" s="111" t="s">
        <v>220</v>
      </c>
      <c r="B161" s="121" t="s">
        <v>246</v>
      </c>
      <c r="C161" s="112" t="s">
        <v>246</v>
      </c>
      <c r="D161" s="117" t="s">
        <v>221</v>
      </c>
      <c r="E161" s="251">
        <f>E162</f>
        <v>360000</v>
      </c>
      <c r="F161" s="251">
        <f>F162</f>
        <v>0</v>
      </c>
      <c r="G161" s="220">
        <f>G162</f>
        <v>360000</v>
      </c>
    </row>
    <row r="162" spans="1:7" ht="11.25" customHeight="1" x14ac:dyDescent="0.25">
      <c r="A162" s="113" t="s">
        <v>246</v>
      </c>
      <c r="B162" s="122" t="s">
        <v>366</v>
      </c>
      <c r="C162" s="114" t="s">
        <v>246</v>
      </c>
      <c r="D162" s="118" t="s">
        <v>308</v>
      </c>
      <c r="E162" s="252">
        <f>E163</f>
        <v>360000</v>
      </c>
      <c r="F162" s="252"/>
      <c r="G162" s="221">
        <f>G163</f>
        <v>360000</v>
      </c>
    </row>
    <row r="163" spans="1:7" ht="11.25" x14ac:dyDescent="0.25">
      <c r="A163" s="115" t="s">
        <v>246</v>
      </c>
      <c r="B163" s="123" t="s">
        <v>246</v>
      </c>
      <c r="C163" s="116" t="s">
        <v>309</v>
      </c>
      <c r="D163" s="119" t="s">
        <v>310</v>
      </c>
      <c r="E163" s="250">
        <v>360000</v>
      </c>
      <c r="F163" s="250"/>
      <c r="G163" s="227">
        <v>360000</v>
      </c>
    </row>
    <row r="164" spans="1:7" ht="11.25" x14ac:dyDescent="0.25">
      <c r="A164" s="111" t="s">
        <v>20</v>
      </c>
      <c r="B164" s="121" t="s">
        <v>246</v>
      </c>
      <c r="C164" s="112" t="s">
        <v>246</v>
      </c>
      <c r="D164" s="117" t="s">
        <v>49</v>
      </c>
      <c r="E164" s="251">
        <f>E165+E187+E201+E243+E245+E248+E260+E270+E280</f>
        <v>26971556</v>
      </c>
      <c r="F164" s="251">
        <f>F165+F187+F201+F243+F245+F248+F260+F270+F280</f>
        <v>0</v>
      </c>
      <c r="G164" s="220">
        <f>G165+G187+G201+G243+G245+G248+G260+G270+G280</f>
        <v>26974556</v>
      </c>
    </row>
    <row r="165" spans="1:7" ht="11.25" customHeight="1" x14ac:dyDescent="0.25">
      <c r="A165" s="113" t="s">
        <v>246</v>
      </c>
      <c r="B165" s="122" t="s">
        <v>87</v>
      </c>
      <c r="C165" s="114" t="s">
        <v>246</v>
      </c>
      <c r="D165" s="118" t="s">
        <v>89</v>
      </c>
      <c r="E165" s="252">
        <f>E166+E167+E168+E169+E170+E171+E172+E173+E174+E175+E176+E177+E178+E179+E180+E181+E182+E183+E184+E185</f>
        <v>16166436</v>
      </c>
      <c r="F165" s="252">
        <f>F166+F167+F168+F169+F170+F171+F172+F173+F174+F175+F176+F177+F178+F179+F180+F181+F182+F183+F184+F185</f>
        <v>0</v>
      </c>
      <c r="G165" s="228">
        <f>G166+G167+G168+G169+G170+G171+G172+G173+G174+G175+G176+G177+G178+G179+G180+G181+G182+G183+G184+G185+G186</f>
        <v>16166436</v>
      </c>
    </row>
    <row r="166" spans="1:7" ht="45" x14ac:dyDescent="0.25">
      <c r="A166" s="115" t="s">
        <v>246</v>
      </c>
      <c r="B166" s="123" t="s">
        <v>246</v>
      </c>
      <c r="C166" s="116" t="s">
        <v>224</v>
      </c>
      <c r="D166" s="119" t="s">
        <v>252</v>
      </c>
      <c r="E166" s="250">
        <v>3250</v>
      </c>
      <c r="F166" s="250"/>
      <c r="G166" s="222">
        <v>3250</v>
      </c>
    </row>
    <row r="167" spans="1:7" ht="22.5" x14ac:dyDescent="0.25">
      <c r="A167" s="115" t="s">
        <v>246</v>
      </c>
      <c r="B167" s="123" t="s">
        <v>246</v>
      </c>
      <c r="C167" s="116" t="s">
        <v>280</v>
      </c>
      <c r="D167" s="119" t="s">
        <v>281</v>
      </c>
      <c r="E167" s="250">
        <v>399504</v>
      </c>
      <c r="F167" s="250"/>
      <c r="G167" s="222">
        <v>399504</v>
      </c>
    </row>
    <row r="168" spans="1:7" ht="11.25" x14ac:dyDescent="0.25">
      <c r="A168" s="115" t="s">
        <v>246</v>
      </c>
      <c r="B168" s="123" t="s">
        <v>246</v>
      </c>
      <c r="C168" s="116" t="s">
        <v>271</v>
      </c>
      <c r="D168" s="119" t="s">
        <v>31</v>
      </c>
      <c r="E168" s="250">
        <v>10501470</v>
      </c>
      <c r="F168" s="250"/>
      <c r="G168" s="222">
        <v>10501470</v>
      </c>
    </row>
    <row r="169" spans="1:7" ht="11.25" x14ac:dyDescent="0.25">
      <c r="A169" s="115" t="s">
        <v>246</v>
      </c>
      <c r="B169" s="123" t="s">
        <v>246</v>
      </c>
      <c r="C169" s="116" t="s">
        <v>282</v>
      </c>
      <c r="D169" s="119" t="s">
        <v>283</v>
      </c>
      <c r="E169" s="250">
        <v>860910</v>
      </c>
      <c r="F169" s="250"/>
      <c r="G169" s="222">
        <v>860910</v>
      </c>
    </row>
    <row r="170" spans="1:7" ht="11.25" x14ac:dyDescent="0.25">
      <c r="A170" s="115" t="s">
        <v>246</v>
      </c>
      <c r="B170" s="123" t="s">
        <v>246</v>
      </c>
      <c r="C170" s="116" t="s">
        <v>159</v>
      </c>
      <c r="D170" s="119" t="s">
        <v>32</v>
      </c>
      <c r="E170" s="250">
        <v>2005977</v>
      </c>
      <c r="F170" s="250"/>
      <c r="G170" s="222">
        <v>2005977</v>
      </c>
    </row>
    <row r="171" spans="1:7" ht="33.75" x14ac:dyDescent="0.25">
      <c r="A171" s="115" t="s">
        <v>246</v>
      </c>
      <c r="B171" s="123" t="s">
        <v>246</v>
      </c>
      <c r="C171" s="116" t="s">
        <v>162</v>
      </c>
      <c r="D171" s="119" t="s">
        <v>479</v>
      </c>
      <c r="E171" s="250">
        <v>314253</v>
      </c>
      <c r="F171" s="250"/>
      <c r="G171" s="222">
        <v>314253</v>
      </c>
    </row>
    <row r="172" spans="1:7" ht="11.25" x14ac:dyDescent="0.25">
      <c r="A172" s="115" t="s">
        <v>246</v>
      </c>
      <c r="B172" s="123" t="s">
        <v>246</v>
      </c>
      <c r="C172" s="116" t="s">
        <v>142</v>
      </c>
      <c r="D172" s="119" t="s">
        <v>43</v>
      </c>
      <c r="E172" s="250">
        <v>50888</v>
      </c>
      <c r="F172" s="250"/>
      <c r="G172" s="222">
        <v>50888</v>
      </c>
    </row>
    <row r="173" spans="1:7" ht="11.25" x14ac:dyDescent="0.25">
      <c r="A173" s="115" t="s">
        <v>246</v>
      </c>
      <c r="B173" s="123" t="s">
        <v>246</v>
      </c>
      <c r="C173" s="116" t="s">
        <v>105</v>
      </c>
      <c r="D173" s="119" t="s">
        <v>34</v>
      </c>
      <c r="E173" s="250">
        <v>359510</v>
      </c>
      <c r="F173" s="250"/>
      <c r="G173" s="222">
        <v>359510</v>
      </c>
    </row>
    <row r="174" spans="1:7" ht="11.25" x14ac:dyDescent="0.25">
      <c r="A174" s="115" t="s">
        <v>246</v>
      </c>
      <c r="B174" s="123" t="s">
        <v>246</v>
      </c>
      <c r="C174" s="116" t="s">
        <v>311</v>
      </c>
      <c r="D174" s="119" t="s">
        <v>312</v>
      </c>
      <c r="E174" s="250">
        <v>105500</v>
      </c>
      <c r="F174" s="250"/>
      <c r="G174" s="222">
        <v>105500</v>
      </c>
    </row>
    <row r="175" spans="1:7" ht="11.25" x14ac:dyDescent="0.25">
      <c r="A175" s="115" t="s">
        <v>246</v>
      </c>
      <c r="B175" s="123" t="s">
        <v>246</v>
      </c>
      <c r="C175" s="116" t="s">
        <v>173</v>
      </c>
      <c r="D175" s="119" t="s">
        <v>44</v>
      </c>
      <c r="E175" s="250">
        <v>434000</v>
      </c>
      <c r="F175" s="250"/>
      <c r="G175" s="222">
        <v>434000</v>
      </c>
    </row>
    <row r="176" spans="1:7" ht="11.25" x14ac:dyDescent="0.25">
      <c r="A176" s="115" t="s">
        <v>246</v>
      </c>
      <c r="B176" s="123" t="s">
        <v>246</v>
      </c>
      <c r="C176" s="116" t="s">
        <v>253</v>
      </c>
      <c r="D176" s="119" t="s">
        <v>48</v>
      </c>
      <c r="E176" s="250">
        <v>30500</v>
      </c>
      <c r="F176" s="250"/>
      <c r="G176" s="222">
        <v>30500</v>
      </c>
    </row>
    <row r="177" spans="1:7" ht="11.25" x14ac:dyDescent="0.25">
      <c r="A177" s="115" t="s">
        <v>246</v>
      </c>
      <c r="B177" s="123" t="s">
        <v>246</v>
      </c>
      <c r="C177" s="116" t="s">
        <v>286</v>
      </c>
      <c r="D177" s="119" t="s">
        <v>287</v>
      </c>
      <c r="E177" s="250">
        <v>30010</v>
      </c>
      <c r="F177" s="250"/>
      <c r="G177" s="222">
        <v>30010</v>
      </c>
    </row>
    <row r="178" spans="1:7" ht="11.25" x14ac:dyDescent="0.25">
      <c r="A178" s="115" t="s">
        <v>246</v>
      </c>
      <c r="B178" s="123" t="s">
        <v>246</v>
      </c>
      <c r="C178" s="116" t="s">
        <v>96</v>
      </c>
      <c r="D178" s="119" t="s">
        <v>35</v>
      </c>
      <c r="E178" s="250">
        <v>266038</v>
      </c>
      <c r="F178" s="250"/>
      <c r="G178" s="222">
        <v>266038</v>
      </c>
    </row>
    <row r="179" spans="1:7" ht="33.75" x14ac:dyDescent="0.25">
      <c r="A179" s="115" t="s">
        <v>246</v>
      </c>
      <c r="B179" s="123" t="s">
        <v>246</v>
      </c>
      <c r="C179" s="116" t="s">
        <v>313</v>
      </c>
      <c r="D179" s="119" t="s">
        <v>314</v>
      </c>
      <c r="E179" s="250">
        <v>70000</v>
      </c>
      <c r="F179" s="250"/>
      <c r="G179" s="222">
        <v>70000</v>
      </c>
    </row>
    <row r="180" spans="1:7" ht="22.5" x14ac:dyDescent="0.25">
      <c r="A180" s="115" t="s">
        <v>246</v>
      </c>
      <c r="B180" s="123" t="s">
        <v>246</v>
      </c>
      <c r="C180" s="116" t="s">
        <v>178</v>
      </c>
      <c r="D180" s="119" t="s">
        <v>277</v>
      </c>
      <c r="E180" s="250">
        <v>40000</v>
      </c>
      <c r="F180" s="250"/>
      <c r="G180" s="222">
        <v>40000</v>
      </c>
    </row>
    <row r="181" spans="1:7" ht="11.25" x14ac:dyDescent="0.25">
      <c r="A181" s="115" t="s">
        <v>246</v>
      </c>
      <c r="B181" s="123" t="s">
        <v>246</v>
      </c>
      <c r="C181" s="116" t="s">
        <v>292</v>
      </c>
      <c r="D181" s="119" t="s">
        <v>36</v>
      </c>
      <c r="E181" s="250">
        <v>11800</v>
      </c>
      <c r="F181" s="250"/>
      <c r="G181" s="222">
        <v>11800</v>
      </c>
    </row>
    <row r="182" spans="1:7" ht="11.25" x14ac:dyDescent="0.25">
      <c r="A182" s="115" t="s">
        <v>246</v>
      </c>
      <c r="B182" s="123" t="s">
        <v>246</v>
      </c>
      <c r="C182" s="116" t="s">
        <v>180</v>
      </c>
      <c r="D182" s="119" t="s">
        <v>84</v>
      </c>
      <c r="E182" s="250">
        <v>11900</v>
      </c>
      <c r="F182" s="250"/>
      <c r="G182" s="222">
        <v>11900</v>
      </c>
    </row>
    <row r="183" spans="1:7" ht="22.5" x14ac:dyDescent="0.25">
      <c r="A183" s="115" t="s">
        <v>246</v>
      </c>
      <c r="B183" s="123" t="s">
        <v>246</v>
      </c>
      <c r="C183" s="116" t="s">
        <v>293</v>
      </c>
      <c r="D183" s="119" t="s">
        <v>45</v>
      </c>
      <c r="E183" s="250">
        <v>667426</v>
      </c>
      <c r="F183" s="250"/>
      <c r="G183" s="222">
        <v>667426</v>
      </c>
    </row>
    <row r="184" spans="1:7" ht="11.25" x14ac:dyDescent="0.25">
      <c r="A184" s="115" t="s">
        <v>246</v>
      </c>
      <c r="B184" s="123" t="s">
        <v>246</v>
      </c>
      <c r="C184" s="116" t="s">
        <v>315</v>
      </c>
      <c r="D184" s="119" t="s">
        <v>316</v>
      </c>
      <c r="E184" s="250">
        <v>1000</v>
      </c>
      <c r="F184" s="250"/>
      <c r="G184" s="222">
        <v>1000</v>
      </c>
    </row>
    <row r="185" spans="1:7" ht="22.5" x14ac:dyDescent="0.25">
      <c r="A185" s="115" t="s">
        <v>246</v>
      </c>
      <c r="B185" s="123" t="s">
        <v>246</v>
      </c>
      <c r="C185" s="116" t="s">
        <v>294</v>
      </c>
      <c r="D185" s="119" t="s">
        <v>46</v>
      </c>
      <c r="E185" s="250">
        <v>2500</v>
      </c>
      <c r="F185" s="250"/>
      <c r="G185" s="222">
        <v>2500</v>
      </c>
    </row>
    <row r="186" spans="1:7" ht="22.5" hidden="1" x14ac:dyDescent="0.25">
      <c r="A186" s="115" t="s">
        <v>246</v>
      </c>
      <c r="B186" s="123" t="s">
        <v>246</v>
      </c>
      <c r="C186" s="116" t="s">
        <v>9</v>
      </c>
      <c r="D186" s="119" t="s">
        <v>90</v>
      </c>
      <c r="E186" s="250"/>
      <c r="F186" s="250"/>
      <c r="G186" s="222">
        <v>0</v>
      </c>
    </row>
    <row r="187" spans="1:7" ht="22.5" customHeight="1" x14ac:dyDescent="0.25">
      <c r="A187" s="113" t="s">
        <v>246</v>
      </c>
      <c r="B187" s="122" t="s">
        <v>222</v>
      </c>
      <c r="C187" s="114" t="s">
        <v>246</v>
      </c>
      <c r="D187" s="118" t="s">
        <v>223</v>
      </c>
      <c r="E187" s="252">
        <f>E188+E189+E190+E191+E192+E193+E194+E195+E196+E197+E198+E199+E200</f>
        <v>755442</v>
      </c>
      <c r="F187" s="252">
        <f>F188+F189+F190+F191+F192+F193+F194+F195+F196+F197+F198+F199+F200</f>
        <v>0</v>
      </c>
      <c r="G187" s="228">
        <f>G188+G189+G190+G191+G192+G193+G194+G195+G196+G197+G198+G199+G200</f>
        <v>755442</v>
      </c>
    </row>
    <row r="188" spans="1:7" ht="22.5" x14ac:dyDescent="0.25">
      <c r="A188" s="115" t="s">
        <v>246</v>
      </c>
      <c r="B188" s="123" t="s">
        <v>246</v>
      </c>
      <c r="C188" s="116" t="s">
        <v>280</v>
      </c>
      <c r="D188" s="119" t="s">
        <v>281</v>
      </c>
      <c r="E188" s="250">
        <v>3804</v>
      </c>
      <c r="F188" s="250"/>
      <c r="G188" s="227">
        <v>3804</v>
      </c>
    </row>
    <row r="189" spans="1:7" ht="11.25" x14ac:dyDescent="0.25">
      <c r="A189" s="115" t="s">
        <v>246</v>
      </c>
      <c r="B189" s="123" t="s">
        <v>246</v>
      </c>
      <c r="C189" s="116" t="s">
        <v>271</v>
      </c>
      <c r="D189" s="119" t="s">
        <v>31</v>
      </c>
      <c r="E189" s="250">
        <v>505180</v>
      </c>
      <c r="F189" s="250"/>
      <c r="G189" s="227">
        <v>505180</v>
      </c>
    </row>
    <row r="190" spans="1:7" ht="11.25" x14ac:dyDescent="0.25">
      <c r="A190" s="115" t="s">
        <v>246</v>
      </c>
      <c r="B190" s="123" t="s">
        <v>246</v>
      </c>
      <c r="C190" s="116" t="s">
        <v>282</v>
      </c>
      <c r="D190" s="119" t="s">
        <v>283</v>
      </c>
      <c r="E190" s="250">
        <v>41320</v>
      </c>
      <c r="F190" s="250"/>
      <c r="G190" s="227">
        <v>41320</v>
      </c>
    </row>
    <row r="191" spans="1:7" ht="11.25" x14ac:dyDescent="0.25">
      <c r="A191" s="115" t="s">
        <v>246</v>
      </c>
      <c r="B191" s="123" t="s">
        <v>246</v>
      </c>
      <c r="C191" s="116" t="s">
        <v>159</v>
      </c>
      <c r="D191" s="119" t="s">
        <v>32</v>
      </c>
      <c r="E191" s="250">
        <v>103660</v>
      </c>
      <c r="F191" s="250"/>
      <c r="G191" s="227">
        <v>103660</v>
      </c>
    </row>
    <row r="192" spans="1:7" ht="11.25" x14ac:dyDescent="0.25">
      <c r="A192" s="115" t="s">
        <v>246</v>
      </c>
      <c r="B192" s="123" t="s">
        <v>246</v>
      </c>
      <c r="C192" s="116" t="s">
        <v>162</v>
      </c>
      <c r="D192" s="119" t="s">
        <v>33</v>
      </c>
      <c r="E192" s="250">
        <v>14766</v>
      </c>
      <c r="F192" s="250"/>
      <c r="G192" s="227">
        <v>14766</v>
      </c>
    </row>
    <row r="193" spans="1:7" ht="11.25" x14ac:dyDescent="0.25">
      <c r="A193" s="115" t="s">
        <v>246</v>
      </c>
      <c r="B193" s="123" t="s">
        <v>246</v>
      </c>
      <c r="C193" s="116" t="s">
        <v>105</v>
      </c>
      <c r="D193" s="119" t="s">
        <v>34</v>
      </c>
      <c r="E193" s="250">
        <v>20700</v>
      </c>
      <c r="F193" s="250"/>
      <c r="G193" s="227">
        <v>20700</v>
      </c>
    </row>
    <row r="194" spans="1:7" ht="11.25" x14ac:dyDescent="0.25">
      <c r="A194" s="115" t="s">
        <v>246</v>
      </c>
      <c r="B194" s="123" t="s">
        <v>246</v>
      </c>
      <c r="C194" s="116" t="s">
        <v>311</v>
      </c>
      <c r="D194" s="119" t="s">
        <v>312</v>
      </c>
      <c r="E194" s="250">
        <v>6000</v>
      </c>
      <c r="F194" s="250"/>
      <c r="G194" s="227">
        <v>6000</v>
      </c>
    </row>
    <row r="195" spans="1:7" ht="11.25" x14ac:dyDescent="0.25">
      <c r="A195" s="115" t="s">
        <v>246</v>
      </c>
      <c r="B195" s="123" t="s">
        <v>246</v>
      </c>
      <c r="C195" s="116" t="s">
        <v>173</v>
      </c>
      <c r="D195" s="119" t="s">
        <v>44</v>
      </c>
      <c r="E195" s="250">
        <v>18000</v>
      </c>
      <c r="F195" s="250"/>
      <c r="G195" s="227">
        <v>18000</v>
      </c>
    </row>
    <row r="196" spans="1:7" ht="11.25" x14ac:dyDescent="0.25">
      <c r="A196" s="115" t="s">
        <v>246</v>
      </c>
      <c r="B196" s="123" t="s">
        <v>246</v>
      </c>
      <c r="C196" s="116" t="s">
        <v>253</v>
      </c>
      <c r="D196" s="119" t="s">
        <v>48</v>
      </c>
      <c r="E196" s="250">
        <v>7500</v>
      </c>
      <c r="F196" s="250"/>
      <c r="G196" s="227">
        <v>7500</v>
      </c>
    </row>
    <row r="197" spans="1:7" ht="11.25" x14ac:dyDescent="0.25">
      <c r="A197" s="115" t="s">
        <v>246</v>
      </c>
      <c r="B197" s="123" t="s">
        <v>246</v>
      </c>
      <c r="C197" s="116" t="s">
        <v>286</v>
      </c>
      <c r="D197" s="119" t="s">
        <v>287</v>
      </c>
      <c r="E197" s="250">
        <v>1500</v>
      </c>
      <c r="F197" s="250"/>
      <c r="G197" s="227">
        <v>1500</v>
      </c>
    </row>
    <row r="198" spans="1:7" ht="11.25" x14ac:dyDescent="0.25">
      <c r="A198" s="115" t="s">
        <v>246</v>
      </c>
      <c r="B198" s="123" t="s">
        <v>246</v>
      </c>
      <c r="C198" s="116" t="s">
        <v>96</v>
      </c>
      <c r="D198" s="119" t="s">
        <v>35</v>
      </c>
      <c r="E198" s="250">
        <v>4500</v>
      </c>
      <c r="F198" s="250"/>
      <c r="G198" s="227">
        <v>4500</v>
      </c>
    </row>
    <row r="199" spans="1:7" ht="22.5" x14ac:dyDescent="0.25">
      <c r="A199" s="115" t="s">
        <v>246</v>
      </c>
      <c r="B199" s="123" t="s">
        <v>246</v>
      </c>
      <c r="C199" s="116" t="s">
        <v>178</v>
      </c>
      <c r="D199" s="119" t="s">
        <v>277</v>
      </c>
      <c r="E199" s="250">
        <v>1000</v>
      </c>
      <c r="F199" s="250"/>
      <c r="G199" s="227">
        <v>1000</v>
      </c>
    </row>
    <row r="200" spans="1:7" ht="22.5" x14ac:dyDescent="0.25">
      <c r="A200" s="115" t="s">
        <v>246</v>
      </c>
      <c r="B200" s="123" t="s">
        <v>246</v>
      </c>
      <c r="C200" s="116" t="s">
        <v>293</v>
      </c>
      <c r="D200" s="119" t="s">
        <v>45</v>
      </c>
      <c r="E200" s="250">
        <v>27512</v>
      </c>
      <c r="F200" s="250"/>
      <c r="G200" s="227">
        <v>27512</v>
      </c>
    </row>
    <row r="201" spans="1:7" ht="11.25" customHeight="1" x14ac:dyDescent="0.25">
      <c r="A201" s="113" t="s">
        <v>246</v>
      </c>
      <c r="B201" s="122" t="s">
        <v>135</v>
      </c>
      <c r="C201" s="114" t="s">
        <v>246</v>
      </c>
      <c r="D201" s="118" t="s">
        <v>50</v>
      </c>
      <c r="E201" s="252">
        <f>E202+E203+E204+E205+E206+E207+E208+E209+E210+E211+E212+E213+E214+E215+E216+E217+E218+E219+E220+E221+E222+E223</f>
        <v>6478154</v>
      </c>
      <c r="F201" s="252">
        <f>F202+F203+F204+F205+F206+F207+F208+F209+F210+F211+F212+F213+F214+F215+F216+F217+F218+F219+F220+F221+F222+F223</f>
        <v>0</v>
      </c>
      <c r="G201" s="228">
        <f>G202+G203+G204+G205+G206+G207+G208+G209+G210+G211+G212+G213+G214+G215+G216+G217+G218+G219+G220+G221+G222+G223</f>
        <v>6478154</v>
      </c>
    </row>
    <row r="202" spans="1:7" ht="45" x14ac:dyDescent="0.25">
      <c r="A202" s="115" t="s">
        <v>246</v>
      </c>
      <c r="B202" s="123" t="s">
        <v>246</v>
      </c>
      <c r="C202" s="116" t="s">
        <v>224</v>
      </c>
      <c r="D202" s="119" t="s">
        <v>252</v>
      </c>
      <c r="E202" s="250">
        <v>46000</v>
      </c>
      <c r="F202" s="250"/>
      <c r="G202" s="227">
        <v>46000</v>
      </c>
    </row>
    <row r="203" spans="1:7" ht="22.5" x14ac:dyDescent="0.25">
      <c r="A203" s="115" t="s">
        <v>246</v>
      </c>
      <c r="B203" s="123" t="s">
        <v>246</v>
      </c>
      <c r="C203" s="116" t="s">
        <v>317</v>
      </c>
      <c r="D203" s="119" t="s">
        <v>69</v>
      </c>
      <c r="E203" s="250">
        <v>1326000</v>
      </c>
      <c r="F203" s="250"/>
      <c r="G203" s="227">
        <v>1326000</v>
      </c>
    </row>
    <row r="204" spans="1:7" ht="22.5" x14ac:dyDescent="0.25">
      <c r="A204" s="115" t="s">
        <v>246</v>
      </c>
      <c r="B204" s="123" t="s">
        <v>246</v>
      </c>
      <c r="C204" s="116" t="s">
        <v>280</v>
      </c>
      <c r="D204" s="119" t="s">
        <v>281</v>
      </c>
      <c r="E204" s="250">
        <v>61640</v>
      </c>
      <c r="F204" s="250"/>
      <c r="G204" s="227">
        <v>61640</v>
      </c>
    </row>
    <row r="205" spans="1:7" ht="11.25" x14ac:dyDescent="0.25">
      <c r="A205" s="115" t="s">
        <v>246</v>
      </c>
      <c r="B205" s="123" t="s">
        <v>246</v>
      </c>
      <c r="C205" s="116" t="s">
        <v>271</v>
      </c>
      <c r="D205" s="119" t="s">
        <v>31</v>
      </c>
      <c r="E205" s="250">
        <v>2885700</v>
      </c>
      <c r="F205" s="250"/>
      <c r="G205" s="227">
        <v>2885700</v>
      </c>
    </row>
    <row r="206" spans="1:7" ht="11.25" x14ac:dyDescent="0.25">
      <c r="A206" s="115" t="s">
        <v>246</v>
      </c>
      <c r="B206" s="123" t="s">
        <v>246</v>
      </c>
      <c r="C206" s="116" t="s">
        <v>282</v>
      </c>
      <c r="D206" s="119" t="s">
        <v>283</v>
      </c>
      <c r="E206" s="250">
        <v>220850</v>
      </c>
      <c r="F206" s="250"/>
      <c r="G206" s="227">
        <v>220850</v>
      </c>
    </row>
    <row r="207" spans="1:7" ht="11.25" x14ac:dyDescent="0.25">
      <c r="A207" s="115" t="s">
        <v>246</v>
      </c>
      <c r="B207" s="123" t="s">
        <v>246</v>
      </c>
      <c r="C207" s="116" t="s">
        <v>159</v>
      </c>
      <c r="D207" s="119" t="s">
        <v>32</v>
      </c>
      <c r="E207" s="250">
        <v>598260</v>
      </c>
      <c r="F207" s="250"/>
      <c r="G207" s="227">
        <v>598260</v>
      </c>
    </row>
    <row r="208" spans="1:7" ht="33.75" x14ac:dyDescent="0.25">
      <c r="A208" s="115" t="s">
        <v>246</v>
      </c>
      <c r="B208" s="123" t="s">
        <v>246</v>
      </c>
      <c r="C208" s="116" t="s">
        <v>162</v>
      </c>
      <c r="D208" s="119" t="s">
        <v>479</v>
      </c>
      <c r="E208" s="250">
        <v>85279</v>
      </c>
      <c r="F208" s="250"/>
      <c r="G208" s="227">
        <v>85279</v>
      </c>
    </row>
    <row r="209" spans="1:7" ht="11.25" x14ac:dyDescent="0.25">
      <c r="A209" s="115" t="s">
        <v>246</v>
      </c>
      <c r="B209" s="123" t="s">
        <v>246</v>
      </c>
      <c r="C209" s="116" t="s">
        <v>142</v>
      </c>
      <c r="D209" s="119" t="s">
        <v>43</v>
      </c>
      <c r="E209" s="250">
        <v>6500</v>
      </c>
      <c r="F209" s="250"/>
      <c r="G209" s="227">
        <v>6500</v>
      </c>
    </row>
    <row r="210" spans="1:7" ht="11.25" x14ac:dyDescent="0.25">
      <c r="A210" s="115" t="s">
        <v>246</v>
      </c>
      <c r="B210" s="123" t="s">
        <v>246</v>
      </c>
      <c r="C210" s="116" t="s">
        <v>105</v>
      </c>
      <c r="D210" s="119" t="s">
        <v>34</v>
      </c>
      <c r="E210" s="250">
        <v>121300</v>
      </c>
      <c r="F210" s="250"/>
      <c r="G210" s="227">
        <v>121300</v>
      </c>
    </row>
    <row r="211" spans="1:7" ht="11.25" x14ac:dyDescent="0.25">
      <c r="A211" s="115" t="s">
        <v>246</v>
      </c>
      <c r="B211" s="123" t="s">
        <v>246</v>
      </c>
      <c r="C211" s="116" t="s">
        <v>318</v>
      </c>
      <c r="D211" s="119" t="s">
        <v>319</v>
      </c>
      <c r="E211" s="250">
        <v>490430</v>
      </c>
      <c r="F211" s="250"/>
      <c r="G211" s="227">
        <v>490430</v>
      </c>
    </row>
    <row r="212" spans="1:7" ht="11.25" x14ac:dyDescent="0.25">
      <c r="A212" s="115" t="s">
        <v>246</v>
      </c>
      <c r="B212" s="123" t="s">
        <v>246</v>
      </c>
      <c r="C212" s="116" t="s">
        <v>311</v>
      </c>
      <c r="D212" s="119" t="s">
        <v>312</v>
      </c>
      <c r="E212" s="250">
        <v>27000</v>
      </c>
      <c r="F212" s="250"/>
      <c r="G212" s="227">
        <v>27000</v>
      </c>
    </row>
    <row r="213" spans="1:7" ht="11.25" x14ac:dyDescent="0.25">
      <c r="A213" s="115" t="s">
        <v>246</v>
      </c>
      <c r="B213" s="123" t="s">
        <v>246</v>
      </c>
      <c r="C213" s="116" t="s">
        <v>173</v>
      </c>
      <c r="D213" s="119" t="s">
        <v>44</v>
      </c>
      <c r="E213" s="250">
        <v>275000</v>
      </c>
      <c r="F213" s="250"/>
      <c r="G213" s="227">
        <v>275000</v>
      </c>
    </row>
    <row r="214" spans="1:7" ht="11.25" x14ac:dyDescent="0.25">
      <c r="A214" s="115" t="s">
        <v>246</v>
      </c>
      <c r="B214" s="123" t="s">
        <v>246</v>
      </c>
      <c r="C214" s="116" t="s">
        <v>253</v>
      </c>
      <c r="D214" s="119" t="s">
        <v>48</v>
      </c>
      <c r="E214" s="250">
        <v>6000</v>
      </c>
      <c r="F214" s="250"/>
      <c r="G214" s="227">
        <v>6000</v>
      </c>
    </row>
    <row r="215" spans="1:7" ht="11.25" x14ac:dyDescent="0.25">
      <c r="A215" s="115" t="s">
        <v>246</v>
      </c>
      <c r="B215" s="123" t="s">
        <v>246</v>
      </c>
      <c r="C215" s="116" t="s">
        <v>286</v>
      </c>
      <c r="D215" s="119" t="s">
        <v>287</v>
      </c>
      <c r="E215" s="250">
        <v>7300</v>
      </c>
      <c r="F215" s="250"/>
      <c r="G215" s="227">
        <v>7300</v>
      </c>
    </row>
    <row r="216" spans="1:7" ht="11.25" x14ac:dyDescent="0.25">
      <c r="A216" s="115" t="s">
        <v>246</v>
      </c>
      <c r="B216" s="123" t="s">
        <v>246</v>
      </c>
      <c r="C216" s="116" t="s">
        <v>96</v>
      </c>
      <c r="D216" s="119" t="s">
        <v>35</v>
      </c>
      <c r="E216" s="250">
        <v>88000</v>
      </c>
      <c r="F216" s="250"/>
      <c r="G216" s="227">
        <v>88000</v>
      </c>
    </row>
    <row r="217" spans="1:7" ht="33.75" x14ac:dyDescent="0.25">
      <c r="A217" s="115" t="s">
        <v>246</v>
      </c>
      <c r="B217" s="123" t="s">
        <v>246</v>
      </c>
      <c r="C217" s="116" t="s">
        <v>313</v>
      </c>
      <c r="D217" s="119" t="s">
        <v>314</v>
      </c>
      <c r="E217" s="250">
        <v>59000</v>
      </c>
      <c r="F217" s="250"/>
      <c r="G217" s="227">
        <v>59000</v>
      </c>
    </row>
    <row r="218" spans="1:7" ht="22.5" x14ac:dyDescent="0.25">
      <c r="A218" s="115" t="s">
        <v>246</v>
      </c>
      <c r="B218" s="123" t="s">
        <v>246</v>
      </c>
      <c r="C218" s="116" t="s">
        <v>178</v>
      </c>
      <c r="D218" s="119" t="s">
        <v>277</v>
      </c>
      <c r="E218" s="250">
        <v>6800</v>
      </c>
      <c r="F218" s="250"/>
      <c r="G218" s="227">
        <v>6800</v>
      </c>
    </row>
    <row r="219" spans="1:7" ht="11.25" x14ac:dyDescent="0.25">
      <c r="A219" s="115" t="s">
        <v>246</v>
      </c>
      <c r="B219" s="123" t="s">
        <v>246</v>
      </c>
      <c r="C219" s="116" t="s">
        <v>292</v>
      </c>
      <c r="D219" s="119" t="s">
        <v>36</v>
      </c>
      <c r="E219" s="250">
        <v>3500</v>
      </c>
      <c r="F219" s="250"/>
      <c r="G219" s="227">
        <v>3500</v>
      </c>
    </row>
    <row r="220" spans="1:7" ht="11.25" x14ac:dyDescent="0.25">
      <c r="A220" s="115" t="s">
        <v>246</v>
      </c>
      <c r="B220" s="123" t="s">
        <v>246</v>
      </c>
      <c r="C220" s="116" t="s">
        <v>180</v>
      </c>
      <c r="D220" s="119" t="s">
        <v>84</v>
      </c>
      <c r="E220" s="250">
        <v>2800</v>
      </c>
      <c r="F220" s="250"/>
      <c r="G220" s="227">
        <v>2800</v>
      </c>
    </row>
    <row r="221" spans="1:7" ht="22.5" x14ac:dyDescent="0.25">
      <c r="A221" s="115" t="s">
        <v>246</v>
      </c>
      <c r="B221" s="123" t="s">
        <v>246</v>
      </c>
      <c r="C221" s="116" t="s">
        <v>293</v>
      </c>
      <c r="D221" s="119" t="s">
        <v>45</v>
      </c>
      <c r="E221" s="250">
        <v>158425</v>
      </c>
      <c r="F221" s="250"/>
      <c r="G221" s="227">
        <v>158425</v>
      </c>
    </row>
    <row r="222" spans="1:7" ht="11.25" x14ac:dyDescent="0.25">
      <c r="A222" s="115" t="s">
        <v>246</v>
      </c>
      <c r="B222" s="123" t="s">
        <v>246</v>
      </c>
      <c r="C222" s="116" t="s">
        <v>315</v>
      </c>
      <c r="D222" s="119" t="s">
        <v>316</v>
      </c>
      <c r="E222" s="250">
        <v>370</v>
      </c>
      <c r="F222" s="250"/>
      <c r="G222" s="227">
        <v>370</v>
      </c>
    </row>
    <row r="223" spans="1:7" ht="22.5" x14ac:dyDescent="0.25">
      <c r="A223" s="115" t="s">
        <v>246</v>
      </c>
      <c r="B223" s="123" t="s">
        <v>246</v>
      </c>
      <c r="C223" s="116" t="s">
        <v>294</v>
      </c>
      <c r="D223" s="119" t="s">
        <v>46</v>
      </c>
      <c r="E223" s="250">
        <v>2000</v>
      </c>
      <c r="F223" s="250"/>
      <c r="G223" s="227">
        <v>2000</v>
      </c>
    </row>
    <row r="224" spans="1:7" ht="11.25" hidden="1" customHeight="1" x14ac:dyDescent="0.25">
      <c r="A224" s="113" t="s">
        <v>246</v>
      </c>
      <c r="B224" s="122"/>
      <c r="C224" s="114" t="s">
        <v>246</v>
      </c>
      <c r="D224" s="118"/>
      <c r="E224" s="252"/>
      <c r="F224" s="252"/>
      <c r="G224" s="221"/>
    </row>
    <row r="225" spans="1:7" ht="45" hidden="1" x14ac:dyDescent="0.25">
      <c r="A225" s="115" t="s">
        <v>246</v>
      </c>
      <c r="B225" s="123" t="s">
        <v>246</v>
      </c>
      <c r="C225" s="116" t="s">
        <v>320</v>
      </c>
      <c r="D225" s="119" t="s">
        <v>321</v>
      </c>
      <c r="E225" s="250"/>
      <c r="F225" s="250"/>
      <c r="G225" s="227"/>
    </row>
    <row r="226" spans="1:7" ht="22.5" hidden="1" x14ac:dyDescent="0.25">
      <c r="A226" s="115" t="s">
        <v>246</v>
      </c>
      <c r="B226" s="123" t="s">
        <v>246</v>
      </c>
      <c r="C226" s="116" t="s">
        <v>317</v>
      </c>
      <c r="D226" s="119" t="s">
        <v>69</v>
      </c>
      <c r="E226" s="250"/>
      <c r="F226" s="250"/>
      <c r="G226" s="227"/>
    </row>
    <row r="227" spans="1:7" ht="22.5" hidden="1" x14ac:dyDescent="0.25">
      <c r="A227" s="115" t="s">
        <v>246</v>
      </c>
      <c r="B227" s="123" t="s">
        <v>246</v>
      </c>
      <c r="C227" s="116" t="s">
        <v>280</v>
      </c>
      <c r="D227" s="119" t="s">
        <v>281</v>
      </c>
      <c r="E227" s="250"/>
      <c r="F227" s="250"/>
      <c r="G227" s="227"/>
    </row>
    <row r="228" spans="1:7" ht="11.25" hidden="1" x14ac:dyDescent="0.25">
      <c r="A228" s="115" t="s">
        <v>246</v>
      </c>
      <c r="B228" s="123" t="s">
        <v>246</v>
      </c>
      <c r="C228" s="116" t="s">
        <v>271</v>
      </c>
      <c r="D228" s="119" t="s">
        <v>31</v>
      </c>
      <c r="E228" s="250"/>
      <c r="F228" s="250"/>
      <c r="G228" s="227"/>
    </row>
    <row r="229" spans="1:7" ht="11.25" hidden="1" x14ac:dyDescent="0.25">
      <c r="A229" s="115" t="s">
        <v>246</v>
      </c>
      <c r="B229" s="123" t="s">
        <v>246</v>
      </c>
      <c r="C229" s="116" t="s">
        <v>282</v>
      </c>
      <c r="D229" s="119" t="s">
        <v>283</v>
      </c>
      <c r="E229" s="250"/>
      <c r="F229" s="250"/>
      <c r="G229" s="227"/>
    </row>
    <row r="230" spans="1:7" ht="11.25" hidden="1" x14ac:dyDescent="0.25">
      <c r="A230" s="115" t="s">
        <v>246</v>
      </c>
      <c r="B230" s="123" t="s">
        <v>246</v>
      </c>
      <c r="C230" s="116" t="s">
        <v>159</v>
      </c>
      <c r="D230" s="119" t="s">
        <v>32</v>
      </c>
      <c r="E230" s="250"/>
      <c r="F230" s="250"/>
      <c r="G230" s="227"/>
    </row>
    <row r="231" spans="1:7" ht="11.25" hidden="1" x14ac:dyDescent="0.25">
      <c r="A231" s="115" t="s">
        <v>246</v>
      </c>
      <c r="B231" s="123" t="s">
        <v>246</v>
      </c>
      <c r="C231" s="116" t="s">
        <v>162</v>
      </c>
      <c r="D231" s="119" t="s">
        <v>33</v>
      </c>
      <c r="E231" s="250"/>
      <c r="F231" s="250"/>
      <c r="G231" s="227"/>
    </row>
    <row r="232" spans="1:7" ht="11.25" hidden="1" x14ac:dyDescent="0.25">
      <c r="A232" s="115" t="s">
        <v>246</v>
      </c>
      <c r="B232" s="123" t="s">
        <v>246</v>
      </c>
      <c r="C232" s="116" t="s">
        <v>142</v>
      </c>
      <c r="D232" s="119" t="s">
        <v>43</v>
      </c>
      <c r="E232" s="250"/>
      <c r="F232" s="250"/>
      <c r="G232" s="227"/>
    </row>
    <row r="233" spans="1:7" ht="11.25" hidden="1" x14ac:dyDescent="0.25">
      <c r="A233" s="115" t="s">
        <v>246</v>
      </c>
      <c r="B233" s="123" t="s">
        <v>246</v>
      </c>
      <c r="C233" s="116" t="s">
        <v>105</v>
      </c>
      <c r="D233" s="119" t="s">
        <v>34</v>
      </c>
      <c r="E233" s="250"/>
      <c r="F233" s="250"/>
      <c r="G233" s="227"/>
    </row>
    <row r="234" spans="1:7" ht="11.25" hidden="1" x14ac:dyDescent="0.25">
      <c r="A234" s="115" t="s">
        <v>246</v>
      </c>
      <c r="B234" s="123" t="s">
        <v>246</v>
      </c>
      <c r="C234" s="116" t="s">
        <v>311</v>
      </c>
      <c r="D234" s="119" t="s">
        <v>312</v>
      </c>
      <c r="E234" s="250"/>
      <c r="F234" s="250"/>
      <c r="G234" s="227"/>
    </row>
    <row r="235" spans="1:7" ht="11.25" hidden="1" x14ac:dyDescent="0.25">
      <c r="A235" s="115" t="s">
        <v>246</v>
      </c>
      <c r="B235" s="123" t="s">
        <v>246</v>
      </c>
      <c r="C235" s="116" t="s">
        <v>173</v>
      </c>
      <c r="D235" s="119" t="s">
        <v>44</v>
      </c>
      <c r="E235" s="250"/>
      <c r="F235" s="250"/>
      <c r="G235" s="227"/>
    </row>
    <row r="236" spans="1:7" ht="11.25" hidden="1" x14ac:dyDescent="0.25">
      <c r="A236" s="115" t="s">
        <v>246</v>
      </c>
      <c r="B236" s="123" t="s">
        <v>246</v>
      </c>
      <c r="C236" s="116" t="s">
        <v>253</v>
      </c>
      <c r="D236" s="119" t="s">
        <v>48</v>
      </c>
      <c r="E236" s="250"/>
      <c r="F236" s="250"/>
      <c r="G236" s="227"/>
    </row>
    <row r="237" spans="1:7" ht="11.25" hidden="1" x14ac:dyDescent="0.25">
      <c r="A237" s="115" t="s">
        <v>246</v>
      </c>
      <c r="B237" s="123" t="s">
        <v>246</v>
      </c>
      <c r="C237" s="116" t="s">
        <v>286</v>
      </c>
      <c r="D237" s="119" t="s">
        <v>287</v>
      </c>
      <c r="E237" s="250"/>
      <c r="F237" s="250"/>
      <c r="G237" s="227"/>
    </row>
    <row r="238" spans="1:7" ht="11.25" hidden="1" x14ac:dyDescent="0.25">
      <c r="A238" s="115" t="s">
        <v>246</v>
      </c>
      <c r="B238" s="123" t="s">
        <v>246</v>
      </c>
      <c r="C238" s="116" t="s">
        <v>96</v>
      </c>
      <c r="D238" s="119" t="s">
        <v>35</v>
      </c>
      <c r="E238" s="250"/>
      <c r="F238" s="250"/>
      <c r="G238" s="227"/>
    </row>
    <row r="239" spans="1:7" ht="22.5" hidden="1" x14ac:dyDescent="0.25">
      <c r="A239" s="115" t="s">
        <v>246</v>
      </c>
      <c r="B239" s="123" t="s">
        <v>246</v>
      </c>
      <c r="C239" s="116" t="s">
        <v>178</v>
      </c>
      <c r="D239" s="119" t="s">
        <v>277</v>
      </c>
      <c r="E239" s="250"/>
      <c r="F239" s="250"/>
      <c r="G239" s="227"/>
    </row>
    <row r="240" spans="1:7" ht="11.25" hidden="1" x14ac:dyDescent="0.25">
      <c r="A240" s="115" t="s">
        <v>246</v>
      </c>
      <c r="B240" s="123" t="s">
        <v>246</v>
      </c>
      <c r="C240" s="116" t="s">
        <v>292</v>
      </c>
      <c r="D240" s="119" t="s">
        <v>36</v>
      </c>
      <c r="E240" s="250"/>
      <c r="F240" s="250"/>
      <c r="G240" s="227"/>
    </row>
    <row r="241" spans="1:7" ht="11.25" hidden="1" x14ac:dyDescent="0.25">
      <c r="A241" s="115" t="s">
        <v>246</v>
      </c>
      <c r="B241" s="123" t="s">
        <v>246</v>
      </c>
      <c r="C241" s="116" t="s">
        <v>180</v>
      </c>
      <c r="D241" s="119" t="s">
        <v>84</v>
      </c>
      <c r="E241" s="250"/>
      <c r="F241" s="250"/>
      <c r="G241" s="227"/>
    </row>
    <row r="242" spans="1:7" ht="22.5" hidden="1" x14ac:dyDescent="0.25">
      <c r="A242" s="115" t="s">
        <v>246</v>
      </c>
      <c r="B242" s="123" t="s">
        <v>246</v>
      </c>
      <c r="C242" s="116" t="s">
        <v>293</v>
      </c>
      <c r="D242" s="119" t="s">
        <v>45</v>
      </c>
      <c r="E242" s="250"/>
      <c r="F242" s="250"/>
      <c r="G242" s="227"/>
    </row>
    <row r="243" spans="1:7" ht="11.25" customHeight="1" x14ac:dyDescent="0.25">
      <c r="A243" s="113" t="s">
        <v>246</v>
      </c>
      <c r="B243" s="122" t="s">
        <v>367</v>
      </c>
      <c r="C243" s="114" t="s">
        <v>246</v>
      </c>
      <c r="D243" s="118" t="s">
        <v>322</v>
      </c>
      <c r="E243" s="252">
        <f>E244</f>
        <v>1240000</v>
      </c>
      <c r="F243" s="252">
        <f>F244</f>
        <v>0</v>
      </c>
      <c r="G243" s="228">
        <f>G244</f>
        <v>1240000</v>
      </c>
    </row>
    <row r="244" spans="1:7" ht="11.25" x14ac:dyDescent="0.25">
      <c r="A244" s="115" t="s">
        <v>246</v>
      </c>
      <c r="B244" s="123" t="s">
        <v>246</v>
      </c>
      <c r="C244" s="116" t="s">
        <v>96</v>
      </c>
      <c r="D244" s="119" t="s">
        <v>35</v>
      </c>
      <c r="E244" s="250">
        <v>1240000</v>
      </c>
      <c r="F244" s="250"/>
      <c r="G244" s="227">
        <v>1240000</v>
      </c>
    </row>
    <row r="245" spans="1:7" ht="11.25" customHeight="1" x14ac:dyDescent="0.25">
      <c r="A245" s="113" t="s">
        <v>246</v>
      </c>
      <c r="B245" s="122" t="s">
        <v>368</v>
      </c>
      <c r="C245" s="114" t="s">
        <v>246</v>
      </c>
      <c r="D245" s="118" t="s">
        <v>323</v>
      </c>
      <c r="E245" s="252">
        <f>E246+E247</f>
        <v>77910</v>
      </c>
      <c r="F245" s="252">
        <f>F246+F247</f>
        <v>0</v>
      </c>
      <c r="G245" s="228">
        <f>G246+G247</f>
        <v>77910</v>
      </c>
    </row>
    <row r="246" spans="1:7" ht="11.25" x14ac:dyDescent="0.25">
      <c r="A246" s="115" t="s">
        <v>246</v>
      </c>
      <c r="B246" s="123" t="s">
        <v>246</v>
      </c>
      <c r="C246" s="116" t="s">
        <v>96</v>
      </c>
      <c r="D246" s="119" t="s">
        <v>35</v>
      </c>
      <c r="E246" s="250">
        <v>34000</v>
      </c>
      <c r="F246" s="250"/>
      <c r="G246" s="227">
        <v>34000</v>
      </c>
    </row>
    <row r="247" spans="1:7" ht="22.5" x14ac:dyDescent="0.25">
      <c r="A247" s="115" t="s">
        <v>246</v>
      </c>
      <c r="B247" s="123" t="s">
        <v>246</v>
      </c>
      <c r="C247" s="116" t="s">
        <v>294</v>
      </c>
      <c r="D247" s="119" t="s">
        <v>46</v>
      </c>
      <c r="E247" s="250">
        <v>43910</v>
      </c>
      <c r="F247" s="250"/>
      <c r="G247" s="227">
        <v>43910</v>
      </c>
    </row>
    <row r="248" spans="1:7" ht="11.25" customHeight="1" x14ac:dyDescent="0.25">
      <c r="A248" s="113" t="s">
        <v>246</v>
      </c>
      <c r="B248" s="122" t="s">
        <v>225</v>
      </c>
      <c r="C248" s="114" t="s">
        <v>246</v>
      </c>
      <c r="D248" s="118" t="s">
        <v>226</v>
      </c>
      <c r="E248" s="252">
        <f>E249+E250+E251+E252+E253+E254+E255+E256+E257+E258+E259</f>
        <v>823474</v>
      </c>
      <c r="F248" s="252">
        <f>F249+F250+F251+F252+F253+F254+F255+F256+F257+F258+F259</f>
        <v>0</v>
      </c>
      <c r="G248" s="228">
        <f>G249+G250+G251+G252+G253+G254+G255+G256+G257+G258+G259</f>
        <v>823474</v>
      </c>
    </row>
    <row r="249" spans="1:7" ht="22.5" x14ac:dyDescent="0.25">
      <c r="A249" s="115" t="s">
        <v>246</v>
      </c>
      <c r="B249" s="123" t="s">
        <v>246</v>
      </c>
      <c r="C249" s="116" t="s">
        <v>280</v>
      </c>
      <c r="D249" s="119" t="s">
        <v>281</v>
      </c>
      <c r="E249" s="250">
        <v>2000</v>
      </c>
      <c r="F249" s="250"/>
      <c r="G249" s="227">
        <v>2000</v>
      </c>
    </row>
    <row r="250" spans="1:7" ht="11.25" x14ac:dyDescent="0.25">
      <c r="A250" s="115" t="s">
        <v>246</v>
      </c>
      <c r="B250" s="123" t="s">
        <v>246</v>
      </c>
      <c r="C250" s="116" t="s">
        <v>271</v>
      </c>
      <c r="D250" s="119" t="s">
        <v>31</v>
      </c>
      <c r="E250" s="250">
        <v>382060</v>
      </c>
      <c r="F250" s="250"/>
      <c r="G250" s="227">
        <v>382060</v>
      </c>
    </row>
    <row r="251" spans="1:7" ht="11.25" x14ac:dyDescent="0.25">
      <c r="A251" s="115" t="s">
        <v>246</v>
      </c>
      <c r="B251" s="123" t="s">
        <v>246</v>
      </c>
      <c r="C251" s="116" t="s">
        <v>282</v>
      </c>
      <c r="D251" s="119" t="s">
        <v>283</v>
      </c>
      <c r="E251" s="250">
        <v>20550</v>
      </c>
      <c r="F251" s="250"/>
      <c r="G251" s="227">
        <v>20550</v>
      </c>
    </row>
    <row r="252" spans="1:7" ht="11.25" x14ac:dyDescent="0.25">
      <c r="A252" s="115" t="s">
        <v>246</v>
      </c>
      <c r="B252" s="123" t="s">
        <v>246</v>
      </c>
      <c r="C252" s="116" t="s">
        <v>159</v>
      </c>
      <c r="D252" s="119" t="s">
        <v>32</v>
      </c>
      <c r="E252" s="250">
        <v>62070</v>
      </c>
      <c r="F252" s="250"/>
      <c r="G252" s="227">
        <v>62070</v>
      </c>
    </row>
    <row r="253" spans="1:7" ht="33.75" x14ac:dyDescent="0.25">
      <c r="A253" s="115" t="s">
        <v>246</v>
      </c>
      <c r="B253" s="123" t="s">
        <v>246</v>
      </c>
      <c r="C253" s="116" t="s">
        <v>162</v>
      </c>
      <c r="D253" s="119" t="s">
        <v>479</v>
      </c>
      <c r="E253" s="250">
        <v>8581</v>
      </c>
      <c r="F253" s="250"/>
      <c r="G253" s="227">
        <v>8581</v>
      </c>
    </row>
    <row r="254" spans="1:7" ht="11.25" x14ac:dyDescent="0.25">
      <c r="A254" s="115" t="s">
        <v>246</v>
      </c>
      <c r="B254" s="123" t="s">
        <v>246</v>
      </c>
      <c r="C254" s="116" t="s">
        <v>105</v>
      </c>
      <c r="D254" s="119" t="s">
        <v>34</v>
      </c>
      <c r="E254" s="250">
        <v>28600</v>
      </c>
      <c r="F254" s="250"/>
      <c r="G254" s="227">
        <v>28600</v>
      </c>
    </row>
    <row r="255" spans="1:7" ht="11.25" x14ac:dyDescent="0.25">
      <c r="A255" s="115" t="s">
        <v>246</v>
      </c>
      <c r="B255" s="123" t="s">
        <v>246</v>
      </c>
      <c r="C255" s="116" t="s">
        <v>318</v>
      </c>
      <c r="D255" s="119" t="s">
        <v>319</v>
      </c>
      <c r="E255" s="250">
        <v>298000</v>
      </c>
      <c r="F255" s="250"/>
      <c r="G255" s="227">
        <v>298000</v>
      </c>
    </row>
    <row r="256" spans="1:7" ht="11.25" x14ac:dyDescent="0.25">
      <c r="A256" s="115" t="s">
        <v>246</v>
      </c>
      <c r="B256" s="123" t="s">
        <v>246</v>
      </c>
      <c r="C256" s="116" t="s">
        <v>253</v>
      </c>
      <c r="D256" s="119" t="s">
        <v>48</v>
      </c>
      <c r="E256" s="250">
        <v>5000</v>
      </c>
      <c r="F256" s="250"/>
      <c r="G256" s="227">
        <v>5000</v>
      </c>
    </row>
    <row r="257" spans="1:7" ht="11.25" x14ac:dyDescent="0.25">
      <c r="A257" s="115" t="s">
        <v>246</v>
      </c>
      <c r="B257" s="123" t="s">
        <v>246</v>
      </c>
      <c r="C257" s="116" t="s">
        <v>286</v>
      </c>
      <c r="D257" s="119" t="s">
        <v>287</v>
      </c>
      <c r="E257" s="250">
        <v>2000</v>
      </c>
      <c r="F257" s="250"/>
      <c r="G257" s="227">
        <v>2000</v>
      </c>
    </row>
    <row r="258" spans="1:7" ht="11.25" x14ac:dyDescent="0.25">
      <c r="A258" s="115" t="s">
        <v>246</v>
      </c>
      <c r="B258" s="123" t="s">
        <v>246</v>
      </c>
      <c r="C258" s="116" t="s">
        <v>96</v>
      </c>
      <c r="D258" s="119" t="s">
        <v>35</v>
      </c>
      <c r="E258" s="250">
        <v>3400</v>
      </c>
      <c r="F258" s="250"/>
      <c r="G258" s="227">
        <v>3400</v>
      </c>
    </row>
    <row r="259" spans="1:7" ht="22.5" x14ac:dyDescent="0.25">
      <c r="A259" s="115" t="s">
        <v>246</v>
      </c>
      <c r="B259" s="123" t="s">
        <v>246</v>
      </c>
      <c r="C259" s="116" t="s">
        <v>293</v>
      </c>
      <c r="D259" s="119" t="s">
        <v>45</v>
      </c>
      <c r="E259" s="250">
        <v>11213</v>
      </c>
      <c r="F259" s="250"/>
      <c r="G259" s="227">
        <v>11213</v>
      </c>
    </row>
    <row r="260" spans="1:7" ht="56.25" x14ac:dyDescent="0.25">
      <c r="A260" s="113" t="s">
        <v>246</v>
      </c>
      <c r="B260" s="129" t="s">
        <v>369</v>
      </c>
      <c r="C260" s="130" t="s">
        <v>246</v>
      </c>
      <c r="D260" s="118" t="s">
        <v>324</v>
      </c>
      <c r="E260" s="257">
        <f>E261+E262+E263+E264+E265+E266+E267+E268+E269</f>
        <v>317719</v>
      </c>
      <c r="F260" s="257">
        <f>F261+F262+F263+F264+F265+F266+F267+F268+F269</f>
        <v>0</v>
      </c>
      <c r="G260" s="228">
        <f>G261+G262+G263+G264+G265+G266+G267+G268+G269</f>
        <v>317719</v>
      </c>
    </row>
    <row r="261" spans="1:7" ht="22.5" x14ac:dyDescent="0.25">
      <c r="A261" s="113"/>
      <c r="B261" s="211"/>
      <c r="C261" s="210">
        <v>3020</v>
      </c>
      <c r="D261" s="247" t="s">
        <v>281</v>
      </c>
      <c r="E261" s="260">
        <v>197</v>
      </c>
      <c r="F261" s="260"/>
      <c r="G261" s="229">
        <v>197</v>
      </c>
    </row>
    <row r="262" spans="1:7" ht="11.25" x14ac:dyDescent="0.25">
      <c r="A262" s="115" t="s">
        <v>246</v>
      </c>
      <c r="B262" s="205" t="s">
        <v>246</v>
      </c>
      <c r="C262" s="209" t="s">
        <v>271</v>
      </c>
      <c r="D262" s="119" t="s">
        <v>31</v>
      </c>
      <c r="E262" s="270">
        <v>197890</v>
      </c>
      <c r="F262" s="270"/>
      <c r="G262" s="227">
        <v>197890</v>
      </c>
    </row>
    <row r="263" spans="1:7" ht="11.25" x14ac:dyDescent="0.25">
      <c r="A263" s="115" t="s">
        <v>246</v>
      </c>
      <c r="B263" s="123" t="s">
        <v>246</v>
      </c>
      <c r="C263" s="116" t="s">
        <v>282</v>
      </c>
      <c r="D263" s="119" t="s">
        <v>283</v>
      </c>
      <c r="E263" s="250">
        <v>13740</v>
      </c>
      <c r="F263" s="250"/>
      <c r="G263" s="227">
        <v>13740</v>
      </c>
    </row>
    <row r="264" spans="1:7" ht="11.25" x14ac:dyDescent="0.25">
      <c r="A264" s="115" t="s">
        <v>246</v>
      </c>
      <c r="B264" s="123" t="s">
        <v>246</v>
      </c>
      <c r="C264" s="116" t="s">
        <v>159</v>
      </c>
      <c r="D264" s="119" t="s">
        <v>32</v>
      </c>
      <c r="E264" s="250">
        <v>39846</v>
      </c>
      <c r="F264" s="250"/>
      <c r="G264" s="227">
        <v>39846</v>
      </c>
    </row>
    <row r="265" spans="1:7" ht="33.75" x14ac:dyDescent="0.25">
      <c r="A265" s="115" t="s">
        <v>246</v>
      </c>
      <c r="B265" s="123" t="s">
        <v>246</v>
      </c>
      <c r="C265" s="116" t="s">
        <v>162</v>
      </c>
      <c r="D265" s="119" t="s">
        <v>479</v>
      </c>
      <c r="E265" s="250">
        <v>10111</v>
      </c>
      <c r="F265" s="250"/>
      <c r="G265" s="227">
        <v>10111</v>
      </c>
    </row>
    <row r="266" spans="1:7" ht="11.25" x14ac:dyDescent="0.25">
      <c r="A266" s="115" t="s">
        <v>246</v>
      </c>
      <c r="B266" s="123" t="s">
        <v>246</v>
      </c>
      <c r="C266" s="116" t="s">
        <v>105</v>
      </c>
      <c r="D266" s="119" t="s">
        <v>34</v>
      </c>
      <c r="E266" s="250">
        <v>11500</v>
      </c>
      <c r="F266" s="250"/>
      <c r="G266" s="227">
        <v>11500</v>
      </c>
    </row>
    <row r="267" spans="1:7" ht="11.25" x14ac:dyDescent="0.25">
      <c r="A267" s="115" t="s">
        <v>246</v>
      </c>
      <c r="B267" s="123" t="s">
        <v>246</v>
      </c>
      <c r="C267" s="116" t="s">
        <v>311</v>
      </c>
      <c r="D267" s="119" t="s">
        <v>312</v>
      </c>
      <c r="E267" s="250">
        <v>35000</v>
      </c>
      <c r="F267" s="250"/>
      <c r="G267" s="227">
        <v>35000</v>
      </c>
    </row>
    <row r="268" spans="1:7" ht="11.25" x14ac:dyDescent="0.25">
      <c r="A268" s="115" t="s">
        <v>246</v>
      </c>
      <c r="B268" s="123" t="s">
        <v>246</v>
      </c>
      <c r="C268" s="140" t="s">
        <v>253</v>
      </c>
      <c r="D268" s="119" t="s">
        <v>48</v>
      </c>
      <c r="E268" s="250">
        <v>2500</v>
      </c>
      <c r="F268" s="250"/>
      <c r="G268" s="227">
        <v>2500</v>
      </c>
    </row>
    <row r="269" spans="1:7" ht="22.5" x14ac:dyDescent="0.25">
      <c r="A269" s="113"/>
      <c r="B269" s="123"/>
      <c r="C269" s="137">
        <v>4440</v>
      </c>
      <c r="D269" s="119" t="s">
        <v>45</v>
      </c>
      <c r="E269" s="250">
        <v>6935</v>
      </c>
      <c r="F269" s="250"/>
      <c r="G269" s="230">
        <v>6935</v>
      </c>
    </row>
    <row r="270" spans="1:7" ht="33.75" customHeight="1" x14ac:dyDescent="0.25">
      <c r="A270" s="113" t="s">
        <v>246</v>
      </c>
      <c r="B270" s="122" t="s">
        <v>370</v>
      </c>
      <c r="C270" s="212" t="s">
        <v>246</v>
      </c>
      <c r="D270" s="118" t="s">
        <v>325</v>
      </c>
      <c r="E270" s="252">
        <f>E271+E272+E273+E274+E275+E276+E277+E278+E279</f>
        <v>1079991</v>
      </c>
      <c r="F270" s="252">
        <f>F271+F272+F273+F274+F275+F276+F277+F278+F279</f>
        <v>0</v>
      </c>
      <c r="G270" s="228">
        <f>G271+G272+G273+G274+G275+G276+G277+G278+G279</f>
        <v>1079991</v>
      </c>
    </row>
    <row r="271" spans="1:7" ht="33.75" customHeight="1" x14ac:dyDescent="0.25">
      <c r="A271" s="113"/>
      <c r="B271" s="208"/>
      <c r="C271" s="132">
        <v>3020</v>
      </c>
      <c r="D271" s="119" t="s">
        <v>281</v>
      </c>
      <c r="E271" s="250">
        <v>2153</v>
      </c>
      <c r="F271" s="250"/>
      <c r="G271" s="231">
        <v>2153</v>
      </c>
    </row>
    <row r="272" spans="1:7" ht="11.25" x14ac:dyDescent="0.25">
      <c r="A272" s="115" t="s">
        <v>246</v>
      </c>
      <c r="B272" s="123" t="s">
        <v>246</v>
      </c>
      <c r="C272" s="209" t="s">
        <v>271</v>
      </c>
      <c r="D272" s="119" t="s">
        <v>31</v>
      </c>
      <c r="E272" s="250">
        <v>785280</v>
      </c>
      <c r="F272" s="250"/>
      <c r="G272" s="227">
        <v>785280</v>
      </c>
    </row>
    <row r="273" spans="1:7" ht="11.25" x14ac:dyDescent="0.25">
      <c r="A273" s="115"/>
      <c r="B273" s="123"/>
      <c r="C273" s="209">
        <v>4040</v>
      </c>
      <c r="D273" s="119" t="s">
        <v>283</v>
      </c>
      <c r="E273" s="250">
        <v>47180</v>
      </c>
      <c r="F273" s="250"/>
      <c r="G273" s="227">
        <v>47180</v>
      </c>
    </row>
    <row r="274" spans="1:7" ht="11.25" x14ac:dyDescent="0.25">
      <c r="A274" s="115" t="s">
        <v>246</v>
      </c>
      <c r="B274" s="123" t="s">
        <v>246</v>
      </c>
      <c r="C274" s="116" t="s">
        <v>159</v>
      </c>
      <c r="D274" s="119" t="s">
        <v>32</v>
      </c>
      <c r="E274" s="250">
        <v>141167</v>
      </c>
      <c r="F274" s="250"/>
      <c r="G274" s="227">
        <v>141167</v>
      </c>
    </row>
    <row r="275" spans="1:7" ht="33.75" x14ac:dyDescent="0.25">
      <c r="A275" s="115" t="s">
        <v>246</v>
      </c>
      <c r="B275" s="123" t="s">
        <v>246</v>
      </c>
      <c r="C275" s="116" t="s">
        <v>162</v>
      </c>
      <c r="D275" s="119" t="s">
        <v>479</v>
      </c>
      <c r="E275" s="250">
        <v>20142</v>
      </c>
      <c r="F275" s="250"/>
      <c r="G275" s="227">
        <v>20142</v>
      </c>
    </row>
    <row r="276" spans="1:7" ht="11.25" x14ac:dyDescent="0.25">
      <c r="A276" s="115" t="s">
        <v>246</v>
      </c>
      <c r="B276" s="123" t="s">
        <v>246</v>
      </c>
      <c r="C276" s="116" t="s">
        <v>105</v>
      </c>
      <c r="D276" s="119" t="s">
        <v>34</v>
      </c>
      <c r="E276" s="250">
        <v>16930</v>
      </c>
      <c r="F276" s="250"/>
      <c r="G276" s="227">
        <v>16930</v>
      </c>
    </row>
    <row r="277" spans="1:7" ht="11.25" x14ac:dyDescent="0.25">
      <c r="A277" s="115" t="s">
        <v>246</v>
      </c>
      <c r="B277" s="123" t="s">
        <v>246</v>
      </c>
      <c r="C277" s="116" t="s">
        <v>311</v>
      </c>
      <c r="D277" s="119" t="s">
        <v>312</v>
      </c>
      <c r="E277" s="250">
        <v>29500</v>
      </c>
      <c r="F277" s="250"/>
      <c r="G277" s="227">
        <v>29500</v>
      </c>
    </row>
    <row r="278" spans="1:7" ht="11.25" x14ac:dyDescent="0.25">
      <c r="A278" s="115" t="s">
        <v>246</v>
      </c>
      <c r="B278" s="123" t="s">
        <v>246</v>
      </c>
      <c r="C278" s="140" t="s">
        <v>253</v>
      </c>
      <c r="D278" s="119" t="s">
        <v>48</v>
      </c>
      <c r="E278" s="250">
        <v>4000</v>
      </c>
      <c r="F278" s="250"/>
      <c r="G278" s="227">
        <v>4000</v>
      </c>
    </row>
    <row r="279" spans="1:7" ht="22.5" x14ac:dyDescent="0.25">
      <c r="A279" s="113"/>
      <c r="B279" s="123"/>
      <c r="C279" s="137">
        <v>4440</v>
      </c>
      <c r="D279" s="119" t="s">
        <v>45</v>
      </c>
      <c r="E279" s="250">
        <v>33639</v>
      </c>
      <c r="F279" s="250"/>
      <c r="G279" s="227">
        <v>33639</v>
      </c>
    </row>
    <row r="280" spans="1:7" ht="11.25" customHeight="1" x14ac:dyDescent="0.25">
      <c r="A280" s="113" t="s">
        <v>246</v>
      </c>
      <c r="B280" s="122" t="s">
        <v>136</v>
      </c>
      <c r="C280" s="141" t="s">
        <v>246</v>
      </c>
      <c r="D280" s="118" t="s">
        <v>78</v>
      </c>
      <c r="E280" s="252">
        <f>E287+E290+E293+E295</f>
        <v>32430</v>
      </c>
      <c r="F280" s="252">
        <f>F287+F290+F293+F295</f>
        <v>0</v>
      </c>
      <c r="G280" s="228">
        <f>G287+G290+G293+G295+G286</f>
        <v>35430</v>
      </c>
    </row>
    <row r="281" spans="1:7" ht="11.25" hidden="1" x14ac:dyDescent="0.25">
      <c r="A281" s="115" t="s">
        <v>246</v>
      </c>
      <c r="B281" s="123" t="s">
        <v>246</v>
      </c>
      <c r="C281" s="116"/>
      <c r="D281" s="119"/>
      <c r="E281" s="250"/>
      <c r="F281" s="250"/>
      <c r="G281" s="227"/>
    </row>
    <row r="282" spans="1:7" ht="11.25" hidden="1" x14ac:dyDescent="0.25">
      <c r="A282" s="115" t="s">
        <v>246</v>
      </c>
      <c r="B282" s="123" t="s">
        <v>246</v>
      </c>
      <c r="C282" s="116"/>
      <c r="D282" s="119"/>
      <c r="E282" s="250"/>
      <c r="F282" s="250"/>
      <c r="G282" s="227"/>
    </row>
    <row r="283" spans="1:7" ht="11.25" hidden="1" x14ac:dyDescent="0.25">
      <c r="A283" s="115" t="s">
        <v>246</v>
      </c>
      <c r="B283" s="123" t="s">
        <v>246</v>
      </c>
      <c r="C283" s="116"/>
      <c r="D283" s="119"/>
      <c r="E283" s="250"/>
      <c r="F283" s="250"/>
      <c r="G283" s="227"/>
    </row>
    <row r="284" spans="1:7" ht="11.25" hidden="1" x14ac:dyDescent="0.25">
      <c r="A284" s="115" t="s">
        <v>246</v>
      </c>
      <c r="B284" s="123" t="s">
        <v>246</v>
      </c>
      <c r="C284" s="116"/>
      <c r="D284" s="119"/>
      <c r="E284" s="250"/>
      <c r="F284" s="250"/>
      <c r="G284" s="227"/>
    </row>
    <row r="285" spans="1:7" ht="11.25" hidden="1" x14ac:dyDescent="0.25">
      <c r="A285" s="115" t="s">
        <v>246</v>
      </c>
      <c r="B285" s="123" t="s">
        <v>246</v>
      </c>
      <c r="C285" s="116"/>
      <c r="D285" s="119"/>
      <c r="E285" s="250"/>
      <c r="F285" s="250"/>
      <c r="G285" s="227"/>
    </row>
    <row r="286" spans="1:7" ht="68.25" customHeight="1" x14ac:dyDescent="0.25">
      <c r="A286" s="115"/>
      <c r="B286" s="123"/>
      <c r="C286" s="116">
        <v>2360</v>
      </c>
      <c r="D286" s="119" t="s">
        <v>301</v>
      </c>
      <c r="E286" s="250">
        <v>0</v>
      </c>
      <c r="F286" s="250">
        <v>3000</v>
      </c>
      <c r="G286" s="227">
        <f>E286+F286</f>
        <v>3000</v>
      </c>
    </row>
    <row r="287" spans="1:7" ht="18.75" customHeight="1" x14ac:dyDescent="0.25">
      <c r="A287" s="115" t="s">
        <v>246</v>
      </c>
      <c r="B287" s="123" t="s">
        <v>246</v>
      </c>
      <c r="C287" s="116" t="s">
        <v>159</v>
      </c>
      <c r="D287" s="119" t="s">
        <v>32</v>
      </c>
      <c r="E287" s="250">
        <v>990</v>
      </c>
      <c r="F287" s="250"/>
      <c r="G287" s="227">
        <f t="shared" ref="G287:G294" si="1">E287+F287</f>
        <v>990</v>
      </c>
    </row>
    <row r="288" spans="1:7" ht="11.25" hidden="1" x14ac:dyDescent="0.25">
      <c r="A288" s="115" t="s">
        <v>246</v>
      </c>
      <c r="B288" s="123" t="s">
        <v>246</v>
      </c>
      <c r="C288" s="116"/>
      <c r="D288" s="119"/>
      <c r="E288" s="250"/>
      <c r="F288" s="250"/>
      <c r="G288" s="227">
        <f t="shared" si="1"/>
        <v>0</v>
      </c>
    </row>
    <row r="289" spans="1:7" ht="11.25" hidden="1" x14ac:dyDescent="0.25">
      <c r="A289" s="115" t="s">
        <v>246</v>
      </c>
      <c r="B289" s="123" t="s">
        <v>246</v>
      </c>
      <c r="C289" s="116"/>
      <c r="D289" s="119"/>
      <c r="E289" s="250"/>
      <c r="F289" s="250"/>
      <c r="G289" s="227">
        <f t="shared" si="1"/>
        <v>0</v>
      </c>
    </row>
    <row r="290" spans="1:7" ht="33.75" x14ac:dyDescent="0.25">
      <c r="A290" s="115" t="s">
        <v>246</v>
      </c>
      <c r="B290" s="123" t="s">
        <v>246</v>
      </c>
      <c r="C290" s="116" t="s">
        <v>162</v>
      </c>
      <c r="D290" s="119" t="s">
        <v>479</v>
      </c>
      <c r="E290" s="250">
        <v>140</v>
      </c>
      <c r="F290" s="250"/>
      <c r="G290" s="227">
        <f t="shared" si="1"/>
        <v>140</v>
      </c>
    </row>
    <row r="291" spans="1:7" ht="11.25" hidden="1" x14ac:dyDescent="0.25">
      <c r="A291" s="115" t="s">
        <v>246</v>
      </c>
      <c r="B291" s="123" t="s">
        <v>246</v>
      </c>
      <c r="C291" s="116"/>
      <c r="D291" s="119"/>
      <c r="E291" s="250"/>
      <c r="F291" s="250"/>
      <c r="G291" s="227">
        <f t="shared" si="1"/>
        <v>0</v>
      </c>
    </row>
    <row r="292" spans="1:7" ht="11.25" hidden="1" x14ac:dyDescent="0.25">
      <c r="A292" s="115" t="s">
        <v>246</v>
      </c>
      <c r="B292" s="123" t="s">
        <v>246</v>
      </c>
      <c r="C292" s="116"/>
      <c r="D292" s="119"/>
      <c r="E292" s="250"/>
      <c r="F292" s="250"/>
      <c r="G292" s="227">
        <f t="shared" si="1"/>
        <v>0</v>
      </c>
    </row>
    <row r="293" spans="1:7" ht="11.25" x14ac:dyDescent="0.25">
      <c r="A293" s="115" t="s">
        <v>246</v>
      </c>
      <c r="B293" s="123" t="s">
        <v>246</v>
      </c>
      <c r="C293" s="116" t="s">
        <v>142</v>
      </c>
      <c r="D293" s="119" t="s">
        <v>43</v>
      </c>
      <c r="E293" s="250">
        <v>5720</v>
      </c>
      <c r="F293" s="250"/>
      <c r="G293" s="227">
        <f t="shared" si="1"/>
        <v>5720</v>
      </c>
    </row>
    <row r="294" spans="1:7" ht="11.25" hidden="1" x14ac:dyDescent="0.25">
      <c r="A294" s="115" t="s">
        <v>246</v>
      </c>
      <c r="B294" s="123" t="s">
        <v>246</v>
      </c>
      <c r="C294" s="116"/>
      <c r="D294" s="119"/>
      <c r="E294" s="250"/>
      <c r="F294" s="250"/>
      <c r="G294" s="227">
        <f t="shared" si="1"/>
        <v>0</v>
      </c>
    </row>
    <row r="295" spans="1:7" ht="11.25" x14ac:dyDescent="0.25">
      <c r="A295" s="115" t="s">
        <v>246</v>
      </c>
      <c r="B295" s="123" t="s">
        <v>246</v>
      </c>
      <c r="C295" s="116" t="s">
        <v>96</v>
      </c>
      <c r="D295" s="119" t="s">
        <v>35</v>
      </c>
      <c r="E295" s="250">
        <v>25580</v>
      </c>
      <c r="F295" s="250"/>
      <c r="G295" s="227">
        <v>25580</v>
      </c>
    </row>
    <row r="296" spans="1:7" ht="11.25" hidden="1" x14ac:dyDescent="0.25">
      <c r="A296" s="115" t="s">
        <v>246</v>
      </c>
      <c r="B296" s="123" t="s">
        <v>246</v>
      </c>
      <c r="C296" s="116"/>
      <c r="D296" s="119"/>
      <c r="E296" s="250"/>
      <c r="F296" s="250"/>
      <c r="G296" s="227"/>
    </row>
    <row r="297" spans="1:7" ht="11.25" x14ac:dyDescent="0.25">
      <c r="A297" s="111" t="s">
        <v>326</v>
      </c>
      <c r="B297" s="121" t="s">
        <v>246</v>
      </c>
      <c r="C297" s="112" t="s">
        <v>246</v>
      </c>
      <c r="D297" s="117" t="s">
        <v>62</v>
      </c>
      <c r="E297" s="251">
        <f>E298+E300+E304+E317</f>
        <v>444000</v>
      </c>
      <c r="F297" s="251"/>
      <c r="G297" s="220">
        <f>G298+G300+G304+G317</f>
        <v>444000</v>
      </c>
    </row>
    <row r="298" spans="1:7" ht="11.25" x14ac:dyDescent="0.25">
      <c r="A298" s="199"/>
      <c r="B298" s="213">
        <v>85111</v>
      </c>
      <c r="C298" s="215"/>
      <c r="D298" s="214" t="s">
        <v>480</v>
      </c>
      <c r="E298" s="271">
        <f>E299</f>
        <v>60000</v>
      </c>
      <c r="F298" s="271">
        <f>F299</f>
        <v>0</v>
      </c>
      <c r="G298" s="232">
        <f>G299</f>
        <v>60000</v>
      </c>
    </row>
    <row r="299" spans="1:7" ht="45" x14ac:dyDescent="0.25">
      <c r="A299" s="199"/>
      <c r="B299" s="208"/>
      <c r="C299" s="132">
        <v>6220</v>
      </c>
      <c r="D299" s="248" t="s">
        <v>481</v>
      </c>
      <c r="E299" s="269">
        <v>60000</v>
      </c>
      <c r="F299" s="261"/>
      <c r="G299" s="222">
        <v>60000</v>
      </c>
    </row>
    <row r="300" spans="1:7" ht="11.25" customHeight="1" x14ac:dyDescent="0.25">
      <c r="A300" s="113" t="s">
        <v>246</v>
      </c>
      <c r="B300" s="122" t="s">
        <v>371</v>
      </c>
      <c r="C300" s="141" t="s">
        <v>246</v>
      </c>
      <c r="D300" s="118" t="s">
        <v>85</v>
      </c>
      <c r="E300" s="268">
        <f>E301+E302+E303</f>
        <v>3000</v>
      </c>
      <c r="F300" s="268">
        <f>F301+F302+F303</f>
        <v>0</v>
      </c>
      <c r="G300" s="228">
        <f>G301+G302+G303</f>
        <v>3000</v>
      </c>
    </row>
    <row r="301" spans="1:7" ht="11.25" x14ac:dyDescent="0.25">
      <c r="A301" s="115" t="s">
        <v>246</v>
      </c>
      <c r="B301" s="123" t="s">
        <v>246</v>
      </c>
      <c r="C301" s="116" t="s">
        <v>142</v>
      </c>
      <c r="D301" s="119" t="s">
        <v>43</v>
      </c>
      <c r="E301" s="250">
        <v>1120</v>
      </c>
      <c r="F301" s="250"/>
      <c r="G301" s="227">
        <v>1120</v>
      </c>
    </row>
    <row r="302" spans="1:7" ht="11.25" x14ac:dyDescent="0.25">
      <c r="A302" s="115" t="s">
        <v>246</v>
      </c>
      <c r="B302" s="123" t="s">
        <v>246</v>
      </c>
      <c r="C302" s="116" t="s">
        <v>105</v>
      </c>
      <c r="D302" s="119" t="s">
        <v>34</v>
      </c>
      <c r="E302" s="250">
        <v>1000</v>
      </c>
      <c r="F302" s="250"/>
      <c r="G302" s="227">
        <v>1000</v>
      </c>
    </row>
    <row r="303" spans="1:7" ht="11.25" x14ac:dyDescent="0.25">
      <c r="A303" s="115" t="s">
        <v>246</v>
      </c>
      <c r="B303" s="123" t="s">
        <v>246</v>
      </c>
      <c r="C303" s="116" t="s">
        <v>96</v>
      </c>
      <c r="D303" s="119" t="s">
        <v>35</v>
      </c>
      <c r="E303" s="250">
        <v>880</v>
      </c>
      <c r="F303" s="250"/>
      <c r="G303" s="227">
        <v>880</v>
      </c>
    </row>
    <row r="304" spans="1:7" ht="11.25" customHeight="1" x14ac:dyDescent="0.25">
      <c r="A304" s="113" t="s">
        <v>246</v>
      </c>
      <c r="B304" s="122" t="s">
        <v>372</v>
      </c>
      <c r="C304" s="114" t="s">
        <v>246</v>
      </c>
      <c r="D304" s="118" t="s">
        <v>63</v>
      </c>
      <c r="E304" s="252">
        <f>E305+E306+E307+E308+E309+E310+E311+E312+E313+E314+E315+E316</f>
        <v>369000</v>
      </c>
      <c r="F304" s="252">
        <f>F305+F306+F307+F308+F309+F310+F311+F312+F313+F314+F315+F316</f>
        <v>0</v>
      </c>
      <c r="G304" s="228">
        <f>G305+G306+G307+G308+G309+G310+G311+G312+G313+G314+G315+G316</f>
        <v>369000</v>
      </c>
    </row>
    <row r="305" spans="1:7" ht="67.5" x14ac:dyDescent="0.25">
      <c r="A305" s="115" t="s">
        <v>246</v>
      </c>
      <c r="B305" s="123" t="s">
        <v>246</v>
      </c>
      <c r="C305" s="116" t="s">
        <v>235</v>
      </c>
      <c r="D305" s="119" t="s">
        <v>301</v>
      </c>
      <c r="E305" s="250">
        <v>40000</v>
      </c>
      <c r="F305" s="250"/>
      <c r="G305" s="227">
        <v>40000</v>
      </c>
    </row>
    <row r="306" spans="1:7" ht="45" x14ac:dyDescent="0.25">
      <c r="A306" s="115" t="s">
        <v>246</v>
      </c>
      <c r="B306" s="123" t="s">
        <v>246</v>
      </c>
      <c r="C306" s="116" t="s">
        <v>327</v>
      </c>
      <c r="D306" s="119" t="s">
        <v>328</v>
      </c>
      <c r="E306" s="250">
        <v>25000</v>
      </c>
      <c r="F306" s="250"/>
      <c r="G306" s="227">
        <v>25000</v>
      </c>
    </row>
    <row r="307" spans="1:7" ht="11.25" x14ac:dyDescent="0.25">
      <c r="A307" s="115" t="s">
        <v>246</v>
      </c>
      <c r="B307" s="123" t="s">
        <v>246</v>
      </c>
      <c r="C307" s="116" t="s">
        <v>159</v>
      </c>
      <c r="D307" s="119" t="s">
        <v>32</v>
      </c>
      <c r="E307" s="250">
        <v>2000</v>
      </c>
      <c r="F307" s="250"/>
      <c r="G307" s="227">
        <v>2000</v>
      </c>
    </row>
    <row r="308" spans="1:7" ht="33.75" x14ac:dyDescent="0.25">
      <c r="A308" s="115" t="s">
        <v>246</v>
      </c>
      <c r="B308" s="123" t="s">
        <v>246</v>
      </c>
      <c r="C308" s="116" t="s">
        <v>162</v>
      </c>
      <c r="D308" s="119" t="s">
        <v>479</v>
      </c>
      <c r="E308" s="250">
        <v>300</v>
      </c>
      <c r="F308" s="250"/>
      <c r="G308" s="227">
        <v>300</v>
      </c>
    </row>
    <row r="309" spans="1:7" ht="11.25" x14ac:dyDescent="0.25">
      <c r="A309" s="115" t="s">
        <v>246</v>
      </c>
      <c r="B309" s="123" t="s">
        <v>246</v>
      </c>
      <c r="C309" s="116" t="s">
        <v>142</v>
      </c>
      <c r="D309" s="119" t="s">
        <v>43</v>
      </c>
      <c r="E309" s="250">
        <v>130020</v>
      </c>
      <c r="F309" s="250"/>
      <c r="G309" s="227">
        <v>130020</v>
      </c>
    </row>
    <row r="310" spans="1:7" ht="11.25" x14ac:dyDescent="0.25">
      <c r="A310" s="115" t="s">
        <v>246</v>
      </c>
      <c r="B310" s="123" t="s">
        <v>246</v>
      </c>
      <c r="C310" s="116" t="s">
        <v>105</v>
      </c>
      <c r="D310" s="119" t="s">
        <v>34</v>
      </c>
      <c r="E310" s="250">
        <v>27450</v>
      </c>
      <c r="F310" s="250"/>
      <c r="G310" s="227">
        <v>27450</v>
      </c>
    </row>
    <row r="311" spans="1:7" ht="11.25" x14ac:dyDescent="0.25">
      <c r="A311" s="115" t="s">
        <v>246</v>
      </c>
      <c r="B311" s="123" t="s">
        <v>246</v>
      </c>
      <c r="C311" s="116" t="s">
        <v>173</v>
      </c>
      <c r="D311" s="119" t="s">
        <v>44</v>
      </c>
      <c r="E311" s="250">
        <v>8000</v>
      </c>
      <c r="F311" s="250"/>
      <c r="G311" s="227">
        <v>8000</v>
      </c>
    </row>
    <row r="312" spans="1:7" ht="11.25" x14ac:dyDescent="0.25">
      <c r="A312" s="115" t="s">
        <v>246</v>
      </c>
      <c r="B312" s="123" t="s">
        <v>246</v>
      </c>
      <c r="C312" s="116" t="s">
        <v>253</v>
      </c>
      <c r="D312" s="119" t="s">
        <v>48</v>
      </c>
      <c r="E312" s="250">
        <v>2000</v>
      </c>
      <c r="F312" s="250"/>
      <c r="G312" s="227">
        <v>2000</v>
      </c>
    </row>
    <row r="313" spans="1:7" ht="11.25" x14ac:dyDescent="0.25">
      <c r="A313" s="115" t="s">
        <v>246</v>
      </c>
      <c r="B313" s="123" t="s">
        <v>246</v>
      </c>
      <c r="C313" s="116" t="s">
        <v>96</v>
      </c>
      <c r="D313" s="119" t="s">
        <v>35</v>
      </c>
      <c r="E313" s="250">
        <v>127000</v>
      </c>
      <c r="F313" s="250"/>
      <c r="G313" s="227">
        <v>127000</v>
      </c>
    </row>
    <row r="314" spans="1:7" ht="22.5" x14ac:dyDescent="0.25">
      <c r="A314" s="115" t="s">
        <v>246</v>
      </c>
      <c r="B314" s="123" t="s">
        <v>246</v>
      </c>
      <c r="C314" s="116" t="s">
        <v>178</v>
      </c>
      <c r="D314" s="119" t="s">
        <v>277</v>
      </c>
      <c r="E314" s="250">
        <v>2500</v>
      </c>
      <c r="F314" s="250"/>
      <c r="G314" s="227">
        <v>2500</v>
      </c>
    </row>
    <row r="315" spans="1:7" ht="11.25" x14ac:dyDescent="0.25">
      <c r="A315" s="115" t="s">
        <v>246</v>
      </c>
      <c r="B315" s="123" t="s">
        <v>246</v>
      </c>
      <c r="C315" s="116" t="s">
        <v>292</v>
      </c>
      <c r="D315" s="119" t="s">
        <v>36</v>
      </c>
      <c r="E315" s="250">
        <v>730</v>
      </c>
      <c r="F315" s="250"/>
      <c r="G315" s="227">
        <v>730</v>
      </c>
    </row>
    <row r="316" spans="1:7" ht="11.25" x14ac:dyDescent="0.25">
      <c r="A316" s="115" t="s">
        <v>246</v>
      </c>
      <c r="B316" s="123" t="s">
        <v>246</v>
      </c>
      <c r="C316" s="116" t="s">
        <v>180</v>
      </c>
      <c r="D316" s="119" t="s">
        <v>84</v>
      </c>
      <c r="E316" s="250">
        <v>4000</v>
      </c>
      <c r="F316" s="250"/>
      <c r="G316" s="227">
        <v>4000</v>
      </c>
    </row>
    <row r="317" spans="1:7" ht="11.25" customHeight="1" x14ac:dyDescent="0.25">
      <c r="A317" s="113" t="s">
        <v>246</v>
      </c>
      <c r="B317" s="122" t="s">
        <v>373</v>
      </c>
      <c r="C317" s="114" t="s">
        <v>246</v>
      </c>
      <c r="D317" s="118" t="s">
        <v>78</v>
      </c>
      <c r="E317" s="252">
        <f>E318+E319+E320</f>
        <v>12000</v>
      </c>
      <c r="F317" s="252">
        <f>F318+F319+F320</f>
        <v>0</v>
      </c>
      <c r="G317" s="228">
        <v>12000</v>
      </c>
    </row>
    <row r="318" spans="1:7" ht="67.5" x14ac:dyDescent="0.25">
      <c r="A318" s="115" t="s">
        <v>246</v>
      </c>
      <c r="B318" s="123" t="s">
        <v>246</v>
      </c>
      <c r="C318" s="116" t="s">
        <v>235</v>
      </c>
      <c r="D318" s="119" t="s">
        <v>301</v>
      </c>
      <c r="E318" s="250">
        <v>10000</v>
      </c>
      <c r="F318" s="250"/>
      <c r="G318" s="227">
        <v>10000</v>
      </c>
    </row>
    <row r="319" spans="1:7" ht="11.25" x14ac:dyDescent="0.25">
      <c r="A319" s="115" t="s">
        <v>246</v>
      </c>
      <c r="B319" s="123" t="s">
        <v>246</v>
      </c>
      <c r="C319" s="116" t="s">
        <v>105</v>
      </c>
      <c r="D319" s="119" t="s">
        <v>34</v>
      </c>
      <c r="E319" s="250">
        <v>1050</v>
      </c>
      <c r="F319" s="250"/>
      <c r="G319" s="227">
        <v>1050</v>
      </c>
    </row>
    <row r="320" spans="1:7" ht="11.25" x14ac:dyDescent="0.25">
      <c r="A320" s="115" t="s">
        <v>246</v>
      </c>
      <c r="B320" s="123" t="s">
        <v>246</v>
      </c>
      <c r="C320" s="116" t="s">
        <v>96</v>
      </c>
      <c r="D320" s="119" t="s">
        <v>35</v>
      </c>
      <c r="E320" s="250">
        <v>950</v>
      </c>
      <c r="F320" s="250"/>
      <c r="G320" s="227">
        <v>950</v>
      </c>
    </row>
    <row r="321" spans="1:7" ht="11.25" x14ac:dyDescent="0.25">
      <c r="A321" s="111" t="s">
        <v>227</v>
      </c>
      <c r="B321" s="121" t="s">
        <v>246</v>
      </c>
      <c r="C321" s="112" t="s">
        <v>246</v>
      </c>
      <c r="D321" s="117" t="s">
        <v>37</v>
      </c>
      <c r="E321" s="251">
        <f>E322+E324+E339+E342+E345+E347+E349+E352+E371+E373+E375+E377</f>
        <v>5458487</v>
      </c>
      <c r="F321" s="251"/>
      <c r="G321" s="220">
        <f>G322+G324+G339+G342+G345+G347+G349+G352+G371+G373+G375+G377</f>
        <v>5458487</v>
      </c>
    </row>
    <row r="322" spans="1:7" ht="11.25" customHeight="1" x14ac:dyDescent="0.25">
      <c r="A322" s="113" t="s">
        <v>246</v>
      </c>
      <c r="B322" s="122" t="s">
        <v>374</v>
      </c>
      <c r="C322" s="114" t="s">
        <v>246</v>
      </c>
      <c r="D322" s="118" t="s">
        <v>329</v>
      </c>
      <c r="E322" s="252">
        <f>E323</f>
        <v>702250</v>
      </c>
      <c r="F322" s="252">
        <f>F323</f>
        <v>0</v>
      </c>
      <c r="G322" s="221">
        <f>G323</f>
        <v>702250</v>
      </c>
    </row>
    <row r="323" spans="1:7" ht="33.75" x14ac:dyDescent="0.25">
      <c r="A323" s="115" t="s">
        <v>246</v>
      </c>
      <c r="B323" s="123" t="s">
        <v>246</v>
      </c>
      <c r="C323" s="116" t="s">
        <v>313</v>
      </c>
      <c r="D323" s="119" t="s">
        <v>314</v>
      </c>
      <c r="E323" s="250">
        <v>702250</v>
      </c>
      <c r="F323" s="250"/>
      <c r="G323" s="227">
        <v>702250</v>
      </c>
    </row>
    <row r="324" spans="1:7" ht="11.25" customHeight="1" x14ac:dyDescent="0.25">
      <c r="A324" s="113" t="s">
        <v>246</v>
      </c>
      <c r="B324" s="122" t="s">
        <v>228</v>
      </c>
      <c r="C324" s="114" t="s">
        <v>246</v>
      </c>
      <c r="D324" s="118" t="s">
        <v>88</v>
      </c>
      <c r="E324" s="252">
        <f>E325+E326+E327+E328+E329+E330+E331+E332+E333+E334+E335+E336+E337+E338</f>
        <v>700299</v>
      </c>
      <c r="F324" s="252">
        <f>F325+F326+F327+F328+F329+F330+F331+F332+F333+F334+F335+F336+F337+F338</f>
        <v>0</v>
      </c>
      <c r="G324" s="228">
        <f>G325+G326+G327+G328+G329+G330+G331+G332+G333+G334+G335+G336+G337+G338</f>
        <v>700299</v>
      </c>
    </row>
    <row r="325" spans="1:7" ht="22.5" x14ac:dyDescent="0.25">
      <c r="A325" s="115" t="s">
        <v>246</v>
      </c>
      <c r="B325" s="123" t="s">
        <v>246</v>
      </c>
      <c r="C325" s="116" t="s">
        <v>280</v>
      </c>
      <c r="D325" s="119" t="s">
        <v>281</v>
      </c>
      <c r="E325" s="250">
        <v>2000</v>
      </c>
      <c r="F325" s="250"/>
      <c r="G325" s="227">
        <v>2000</v>
      </c>
    </row>
    <row r="326" spans="1:7" ht="11.25" x14ac:dyDescent="0.25">
      <c r="A326" s="115" t="s">
        <v>246</v>
      </c>
      <c r="B326" s="123" t="s">
        <v>246</v>
      </c>
      <c r="C326" s="116" t="s">
        <v>271</v>
      </c>
      <c r="D326" s="119" t="s">
        <v>31</v>
      </c>
      <c r="E326" s="250">
        <v>350660</v>
      </c>
      <c r="F326" s="250"/>
      <c r="G326" s="227">
        <v>350660</v>
      </c>
    </row>
    <row r="327" spans="1:7" ht="11.25" x14ac:dyDescent="0.25">
      <c r="A327" s="115" t="s">
        <v>246</v>
      </c>
      <c r="B327" s="123" t="s">
        <v>246</v>
      </c>
      <c r="C327" s="116" t="s">
        <v>282</v>
      </c>
      <c r="D327" s="119" t="s">
        <v>283</v>
      </c>
      <c r="E327" s="250">
        <v>20000</v>
      </c>
      <c r="F327" s="250"/>
      <c r="G327" s="227">
        <v>20000</v>
      </c>
    </row>
    <row r="328" spans="1:7" ht="11.25" x14ac:dyDescent="0.25">
      <c r="A328" s="115" t="s">
        <v>246</v>
      </c>
      <c r="B328" s="123" t="s">
        <v>246</v>
      </c>
      <c r="C328" s="116" t="s">
        <v>159</v>
      </c>
      <c r="D328" s="119" t="s">
        <v>32</v>
      </c>
      <c r="E328" s="250">
        <v>64060</v>
      </c>
      <c r="F328" s="250"/>
      <c r="G328" s="227">
        <v>64060</v>
      </c>
    </row>
    <row r="329" spans="1:7" ht="33.75" x14ac:dyDescent="0.25">
      <c r="A329" s="115" t="s">
        <v>246</v>
      </c>
      <c r="B329" s="123" t="s">
        <v>246</v>
      </c>
      <c r="C329" s="116" t="s">
        <v>162</v>
      </c>
      <c r="D329" s="119" t="s">
        <v>479</v>
      </c>
      <c r="E329" s="250">
        <v>9000</v>
      </c>
      <c r="F329" s="250"/>
      <c r="G329" s="227">
        <v>9000</v>
      </c>
    </row>
    <row r="330" spans="1:7" ht="11.25" x14ac:dyDescent="0.25">
      <c r="A330" s="115"/>
      <c r="B330" s="123"/>
      <c r="C330" s="116">
        <v>4170</v>
      </c>
      <c r="D330" s="119" t="s">
        <v>43</v>
      </c>
      <c r="E330" s="250">
        <v>7000</v>
      </c>
      <c r="F330" s="250"/>
      <c r="G330" s="227">
        <v>7000</v>
      </c>
    </row>
    <row r="331" spans="1:7" ht="11.25" x14ac:dyDescent="0.25">
      <c r="A331" s="115" t="s">
        <v>246</v>
      </c>
      <c r="B331" s="123" t="s">
        <v>246</v>
      </c>
      <c r="C331" s="116" t="s">
        <v>105</v>
      </c>
      <c r="D331" s="119" t="s">
        <v>34</v>
      </c>
      <c r="E331" s="250">
        <v>50451</v>
      </c>
      <c r="F331" s="250"/>
      <c r="G331" s="227">
        <v>50451</v>
      </c>
    </row>
    <row r="332" spans="1:7" ht="11.25" x14ac:dyDescent="0.25">
      <c r="A332" s="115" t="s">
        <v>246</v>
      </c>
      <c r="B332" s="123" t="s">
        <v>246</v>
      </c>
      <c r="C332" s="116" t="s">
        <v>173</v>
      </c>
      <c r="D332" s="119" t="s">
        <v>44</v>
      </c>
      <c r="E332" s="250">
        <v>16000</v>
      </c>
      <c r="F332" s="250"/>
      <c r="G332" s="227">
        <v>16000</v>
      </c>
    </row>
    <row r="333" spans="1:7" ht="11.25" x14ac:dyDescent="0.25">
      <c r="A333" s="115"/>
      <c r="B333" s="123"/>
      <c r="C333" s="116">
        <v>4280</v>
      </c>
      <c r="D333" s="119" t="s">
        <v>287</v>
      </c>
      <c r="E333" s="250">
        <v>500</v>
      </c>
      <c r="F333" s="250"/>
      <c r="G333" s="227">
        <v>500</v>
      </c>
    </row>
    <row r="334" spans="1:7" ht="11.25" x14ac:dyDescent="0.25">
      <c r="A334" s="115" t="s">
        <v>246</v>
      </c>
      <c r="B334" s="123" t="s">
        <v>246</v>
      </c>
      <c r="C334" s="116" t="s">
        <v>96</v>
      </c>
      <c r="D334" s="119" t="s">
        <v>35</v>
      </c>
      <c r="E334" s="250">
        <v>167000</v>
      </c>
      <c r="F334" s="250"/>
      <c r="G334" s="227">
        <v>167000</v>
      </c>
    </row>
    <row r="335" spans="1:7" ht="22.5" x14ac:dyDescent="0.25">
      <c r="A335" s="115" t="s">
        <v>246</v>
      </c>
      <c r="B335" s="123" t="s">
        <v>246</v>
      </c>
      <c r="C335" s="116" t="s">
        <v>178</v>
      </c>
      <c r="D335" s="119" t="s">
        <v>277</v>
      </c>
      <c r="E335" s="250">
        <v>2000</v>
      </c>
      <c r="F335" s="250"/>
      <c r="G335" s="227">
        <v>2000</v>
      </c>
    </row>
    <row r="336" spans="1:7" ht="11.25" x14ac:dyDescent="0.25">
      <c r="A336" s="115" t="s">
        <v>246</v>
      </c>
      <c r="B336" s="123" t="s">
        <v>246</v>
      </c>
      <c r="C336" s="116" t="s">
        <v>292</v>
      </c>
      <c r="D336" s="119" t="s">
        <v>36</v>
      </c>
      <c r="E336" s="250">
        <v>1000</v>
      </c>
      <c r="F336" s="250"/>
      <c r="G336" s="227">
        <v>1000</v>
      </c>
    </row>
    <row r="337" spans="1:7" ht="22.5" x14ac:dyDescent="0.25">
      <c r="A337" s="115" t="s">
        <v>246</v>
      </c>
      <c r="B337" s="123" t="s">
        <v>246</v>
      </c>
      <c r="C337" s="140" t="s">
        <v>293</v>
      </c>
      <c r="D337" s="119" t="s">
        <v>45</v>
      </c>
      <c r="E337" s="250">
        <v>7628</v>
      </c>
      <c r="F337" s="250"/>
      <c r="G337" s="227">
        <v>7628</v>
      </c>
    </row>
    <row r="338" spans="1:7" ht="22.5" x14ac:dyDescent="0.25">
      <c r="A338" s="113"/>
      <c r="B338" s="123"/>
      <c r="C338" s="137">
        <v>4700</v>
      </c>
      <c r="D338" s="139" t="s">
        <v>46</v>
      </c>
      <c r="E338" s="262">
        <v>3000</v>
      </c>
      <c r="F338" s="262"/>
      <c r="G338" s="227">
        <v>3000</v>
      </c>
    </row>
    <row r="339" spans="1:7" ht="22.5" customHeight="1" x14ac:dyDescent="0.25">
      <c r="A339" s="113" t="s">
        <v>246</v>
      </c>
      <c r="B339" s="122" t="s">
        <v>375</v>
      </c>
      <c r="C339" s="141" t="s">
        <v>246</v>
      </c>
      <c r="D339" s="118" t="s">
        <v>330</v>
      </c>
      <c r="E339" s="252">
        <f>E340+E341</f>
        <v>3500</v>
      </c>
      <c r="F339" s="252">
        <f>F340+F341</f>
        <v>0</v>
      </c>
      <c r="G339" s="228">
        <f>G340+G341</f>
        <v>3500</v>
      </c>
    </row>
    <row r="340" spans="1:7" ht="11.25" x14ac:dyDescent="0.25">
      <c r="A340" s="115" t="s">
        <v>246</v>
      </c>
      <c r="B340" s="123" t="s">
        <v>246</v>
      </c>
      <c r="C340" s="116" t="s">
        <v>105</v>
      </c>
      <c r="D340" s="119" t="s">
        <v>34</v>
      </c>
      <c r="E340" s="250">
        <v>500</v>
      </c>
      <c r="F340" s="250"/>
      <c r="G340" s="227">
        <v>500</v>
      </c>
    </row>
    <row r="341" spans="1:7" ht="11.25" x14ac:dyDescent="0.25">
      <c r="A341" s="115" t="s">
        <v>246</v>
      </c>
      <c r="B341" s="123" t="s">
        <v>246</v>
      </c>
      <c r="C341" s="116" t="s">
        <v>96</v>
      </c>
      <c r="D341" s="119" t="s">
        <v>35</v>
      </c>
      <c r="E341" s="250">
        <v>3000</v>
      </c>
      <c r="F341" s="250"/>
      <c r="G341" s="227">
        <v>3000</v>
      </c>
    </row>
    <row r="342" spans="1:7" ht="56.25" x14ac:dyDescent="0.25">
      <c r="A342" s="113" t="s">
        <v>246</v>
      </c>
      <c r="B342" s="122" t="s">
        <v>229</v>
      </c>
      <c r="C342" s="114" t="s">
        <v>246</v>
      </c>
      <c r="D342" s="118" t="s">
        <v>230</v>
      </c>
      <c r="E342" s="252">
        <f>E343+E344</f>
        <v>55033</v>
      </c>
      <c r="F342" s="252">
        <f>F343+F344</f>
        <v>0</v>
      </c>
      <c r="G342" s="228">
        <f>G343+G344</f>
        <v>55033</v>
      </c>
    </row>
    <row r="343" spans="1:7" ht="56.25" x14ac:dyDescent="0.25">
      <c r="A343" s="115" t="s">
        <v>246</v>
      </c>
      <c r="B343" s="123" t="s">
        <v>246</v>
      </c>
      <c r="C343" s="116" t="s">
        <v>331</v>
      </c>
      <c r="D343" s="119" t="s">
        <v>332</v>
      </c>
      <c r="E343" s="250">
        <v>250</v>
      </c>
      <c r="F343" s="250"/>
      <c r="G343" s="227">
        <v>250</v>
      </c>
    </row>
    <row r="344" spans="1:7" ht="11.25" x14ac:dyDescent="0.25">
      <c r="A344" s="115" t="s">
        <v>246</v>
      </c>
      <c r="B344" s="123" t="s">
        <v>246</v>
      </c>
      <c r="C344" s="116" t="s">
        <v>333</v>
      </c>
      <c r="D344" s="119" t="s">
        <v>40</v>
      </c>
      <c r="E344" s="250">
        <v>54783</v>
      </c>
      <c r="F344" s="250"/>
      <c r="G344" s="227">
        <v>54783</v>
      </c>
    </row>
    <row r="345" spans="1:7" ht="33.75" customHeight="1" x14ac:dyDescent="0.25">
      <c r="A345" s="113" t="s">
        <v>246</v>
      </c>
      <c r="B345" s="122" t="s">
        <v>231</v>
      </c>
      <c r="C345" s="114" t="s">
        <v>246</v>
      </c>
      <c r="D345" s="118" t="s">
        <v>51</v>
      </c>
      <c r="E345" s="252">
        <f>E346</f>
        <v>450640</v>
      </c>
      <c r="F345" s="252">
        <f>F346</f>
        <v>0</v>
      </c>
      <c r="G345" s="228">
        <f>G346</f>
        <v>450640</v>
      </c>
    </row>
    <row r="346" spans="1:7" ht="11.25" x14ac:dyDescent="0.25">
      <c r="A346" s="115" t="s">
        <v>246</v>
      </c>
      <c r="B346" s="123" t="s">
        <v>246</v>
      </c>
      <c r="C346" s="116" t="s">
        <v>334</v>
      </c>
      <c r="D346" s="119" t="s">
        <v>39</v>
      </c>
      <c r="E346" s="250">
        <v>450640</v>
      </c>
      <c r="F346" s="250"/>
      <c r="G346" s="227">
        <v>450640</v>
      </c>
    </row>
    <row r="347" spans="1:7" ht="11.25" customHeight="1" x14ac:dyDescent="0.25">
      <c r="A347" s="113" t="s">
        <v>246</v>
      </c>
      <c r="B347" s="122" t="s">
        <v>376</v>
      </c>
      <c r="C347" s="114" t="s">
        <v>246</v>
      </c>
      <c r="D347" s="118" t="s">
        <v>38</v>
      </c>
      <c r="E347" s="252">
        <f>E348</f>
        <v>390000</v>
      </c>
      <c r="F347" s="252">
        <f>F348</f>
        <v>0</v>
      </c>
      <c r="G347" s="221">
        <f>G348</f>
        <v>390000</v>
      </c>
    </row>
    <row r="348" spans="1:7" ht="11.25" x14ac:dyDescent="0.25">
      <c r="A348" s="115" t="s">
        <v>246</v>
      </c>
      <c r="B348" s="123" t="s">
        <v>246</v>
      </c>
      <c r="C348" s="116" t="s">
        <v>334</v>
      </c>
      <c r="D348" s="119" t="s">
        <v>39</v>
      </c>
      <c r="E348" s="250">
        <v>390000</v>
      </c>
      <c r="F348" s="250"/>
      <c r="G348" s="233">
        <v>390000</v>
      </c>
    </row>
    <row r="349" spans="1:7" ht="11.25" customHeight="1" x14ac:dyDescent="0.25">
      <c r="A349" s="113" t="s">
        <v>246</v>
      </c>
      <c r="B349" s="122" t="s">
        <v>232</v>
      </c>
      <c r="C349" s="114" t="s">
        <v>246</v>
      </c>
      <c r="D349" s="118" t="s">
        <v>52</v>
      </c>
      <c r="E349" s="252">
        <f>E350+E351</f>
        <v>377230</v>
      </c>
      <c r="F349" s="252">
        <f>F350+F351</f>
        <v>0</v>
      </c>
      <c r="G349" s="228">
        <f>G350+G351</f>
        <v>377230</v>
      </c>
    </row>
    <row r="350" spans="1:7" ht="56.25" x14ac:dyDescent="0.25">
      <c r="A350" s="115" t="s">
        <v>246</v>
      </c>
      <c r="B350" s="123" t="s">
        <v>246</v>
      </c>
      <c r="C350" s="116" t="s">
        <v>331</v>
      </c>
      <c r="D350" s="119" t="s">
        <v>332</v>
      </c>
      <c r="E350" s="250">
        <v>700</v>
      </c>
      <c r="F350" s="250"/>
      <c r="G350" s="227">
        <v>700</v>
      </c>
    </row>
    <row r="351" spans="1:7" ht="11.25" x14ac:dyDescent="0.25">
      <c r="A351" s="115" t="s">
        <v>246</v>
      </c>
      <c r="B351" s="123" t="s">
        <v>246</v>
      </c>
      <c r="C351" s="116" t="s">
        <v>334</v>
      </c>
      <c r="D351" s="119" t="s">
        <v>39</v>
      </c>
      <c r="E351" s="250">
        <v>376530</v>
      </c>
      <c r="F351" s="250"/>
      <c r="G351" s="227">
        <v>376530</v>
      </c>
    </row>
    <row r="352" spans="1:7" ht="11.25" customHeight="1" x14ac:dyDescent="0.25">
      <c r="A352" s="113" t="s">
        <v>246</v>
      </c>
      <c r="B352" s="122" t="s">
        <v>233</v>
      </c>
      <c r="C352" s="114" t="s">
        <v>246</v>
      </c>
      <c r="D352" s="118" t="s">
        <v>53</v>
      </c>
      <c r="E352" s="252">
        <f>E353+E354+E355+E356+E357+E358+E359+E360+E361+E362+E363+E364+E365+E366+E367+E368+E369+E370</f>
        <v>1609175</v>
      </c>
      <c r="F352" s="252">
        <f>F353+F354+F355+F356+F357+F358+F359+F360+F361+F362+F363+F364+F365+F366+F367+F368+F369+F370</f>
        <v>0</v>
      </c>
      <c r="G352" s="228">
        <f>G353+G354+G355+G356+G357+G358+G359+G360+G361+G362+G363+G364+G365+G366+G367+G368+G369+G370</f>
        <v>1609175</v>
      </c>
    </row>
    <row r="353" spans="1:7" ht="22.5" x14ac:dyDescent="0.25">
      <c r="A353" s="115" t="s">
        <v>246</v>
      </c>
      <c r="B353" s="123" t="s">
        <v>246</v>
      </c>
      <c r="C353" s="116" t="s">
        <v>280</v>
      </c>
      <c r="D353" s="119" t="s">
        <v>281</v>
      </c>
      <c r="E353" s="250">
        <v>10400</v>
      </c>
      <c r="F353" s="250"/>
      <c r="G353" s="227">
        <v>10400</v>
      </c>
    </row>
    <row r="354" spans="1:7" ht="11.25" x14ac:dyDescent="0.25">
      <c r="A354" s="115" t="s">
        <v>246</v>
      </c>
      <c r="B354" s="123" t="s">
        <v>246</v>
      </c>
      <c r="C354" s="116" t="s">
        <v>271</v>
      </c>
      <c r="D354" s="119" t="s">
        <v>31</v>
      </c>
      <c r="E354" s="250">
        <v>1025000</v>
      </c>
      <c r="F354" s="250"/>
      <c r="G354" s="227">
        <v>1025000</v>
      </c>
    </row>
    <row r="355" spans="1:7" ht="11.25" x14ac:dyDescent="0.25">
      <c r="A355" s="115" t="s">
        <v>246</v>
      </c>
      <c r="B355" s="123" t="s">
        <v>246</v>
      </c>
      <c r="C355" s="116" t="s">
        <v>282</v>
      </c>
      <c r="D355" s="119" t="s">
        <v>283</v>
      </c>
      <c r="E355" s="250">
        <v>68560</v>
      </c>
      <c r="F355" s="250"/>
      <c r="G355" s="227">
        <v>68560</v>
      </c>
    </row>
    <row r="356" spans="1:7" ht="11.25" x14ac:dyDescent="0.25">
      <c r="A356" s="115" t="s">
        <v>246</v>
      </c>
      <c r="B356" s="123" t="s">
        <v>246</v>
      </c>
      <c r="C356" s="116" t="s">
        <v>159</v>
      </c>
      <c r="D356" s="119" t="s">
        <v>32</v>
      </c>
      <c r="E356" s="250">
        <v>202660</v>
      </c>
      <c r="F356" s="250"/>
      <c r="G356" s="227">
        <v>202660</v>
      </c>
    </row>
    <row r="357" spans="1:7" ht="33.75" x14ac:dyDescent="0.25">
      <c r="A357" s="115" t="s">
        <v>246</v>
      </c>
      <c r="B357" s="123" t="s">
        <v>246</v>
      </c>
      <c r="C357" s="116" t="s">
        <v>162</v>
      </c>
      <c r="D357" s="119" t="s">
        <v>479</v>
      </c>
      <c r="E357" s="250">
        <v>27131</v>
      </c>
      <c r="F357" s="250"/>
      <c r="G357" s="227">
        <v>27131</v>
      </c>
    </row>
    <row r="358" spans="1:7" ht="22.5" x14ac:dyDescent="0.25">
      <c r="A358" s="115" t="s">
        <v>246</v>
      </c>
      <c r="B358" s="123" t="s">
        <v>246</v>
      </c>
      <c r="C358" s="116" t="s">
        <v>284</v>
      </c>
      <c r="D358" s="119" t="s">
        <v>285</v>
      </c>
      <c r="E358" s="250">
        <v>5000</v>
      </c>
      <c r="F358" s="250"/>
      <c r="G358" s="227">
        <v>5000</v>
      </c>
    </row>
    <row r="359" spans="1:7" ht="11.25" x14ac:dyDescent="0.25">
      <c r="A359" s="115" t="s">
        <v>246</v>
      </c>
      <c r="B359" s="123" t="s">
        <v>246</v>
      </c>
      <c r="C359" s="116" t="s">
        <v>142</v>
      </c>
      <c r="D359" s="119" t="s">
        <v>43</v>
      </c>
      <c r="E359" s="250">
        <v>5000</v>
      </c>
      <c r="F359" s="250"/>
      <c r="G359" s="227">
        <v>5000</v>
      </c>
    </row>
    <row r="360" spans="1:7" ht="11.25" x14ac:dyDescent="0.25">
      <c r="A360" s="115" t="s">
        <v>246</v>
      </c>
      <c r="B360" s="123" t="s">
        <v>246</v>
      </c>
      <c r="C360" s="116" t="s">
        <v>105</v>
      </c>
      <c r="D360" s="119" t="s">
        <v>34</v>
      </c>
      <c r="E360" s="250">
        <v>44000</v>
      </c>
      <c r="F360" s="250"/>
      <c r="G360" s="227">
        <v>44000</v>
      </c>
    </row>
    <row r="361" spans="1:7" ht="11.25" x14ac:dyDescent="0.25">
      <c r="A361" s="115" t="s">
        <v>246</v>
      </c>
      <c r="B361" s="123" t="s">
        <v>246</v>
      </c>
      <c r="C361" s="116" t="s">
        <v>173</v>
      </c>
      <c r="D361" s="119" t="s">
        <v>44</v>
      </c>
      <c r="E361" s="250">
        <v>37000</v>
      </c>
      <c r="F361" s="250"/>
      <c r="G361" s="227">
        <v>37000</v>
      </c>
    </row>
    <row r="362" spans="1:7" ht="11.25" x14ac:dyDescent="0.25">
      <c r="A362" s="115" t="s">
        <v>246</v>
      </c>
      <c r="B362" s="123" t="s">
        <v>246</v>
      </c>
      <c r="C362" s="116" t="s">
        <v>253</v>
      </c>
      <c r="D362" s="119" t="s">
        <v>48</v>
      </c>
      <c r="E362" s="250">
        <v>2000</v>
      </c>
      <c r="F362" s="250"/>
      <c r="G362" s="227">
        <v>2000</v>
      </c>
    </row>
    <row r="363" spans="1:7" ht="11.25" x14ac:dyDescent="0.25">
      <c r="A363" s="115" t="s">
        <v>246</v>
      </c>
      <c r="B363" s="123" t="s">
        <v>246</v>
      </c>
      <c r="C363" s="116" t="s">
        <v>286</v>
      </c>
      <c r="D363" s="119" t="s">
        <v>287</v>
      </c>
      <c r="E363" s="250">
        <v>3500</v>
      </c>
      <c r="F363" s="250"/>
      <c r="G363" s="227">
        <v>3500</v>
      </c>
    </row>
    <row r="364" spans="1:7" ht="11.25" x14ac:dyDescent="0.25">
      <c r="A364" s="115" t="s">
        <v>246</v>
      </c>
      <c r="B364" s="123" t="s">
        <v>246</v>
      </c>
      <c r="C364" s="116" t="s">
        <v>96</v>
      </c>
      <c r="D364" s="119" t="s">
        <v>35</v>
      </c>
      <c r="E364" s="250">
        <v>95000</v>
      </c>
      <c r="F364" s="250"/>
      <c r="G364" s="227">
        <v>95000</v>
      </c>
    </row>
    <row r="365" spans="1:7" ht="22.5" x14ac:dyDescent="0.25">
      <c r="A365" s="115" t="s">
        <v>246</v>
      </c>
      <c r="B365" s="123" t="s">
        <v>246</v>
      </c>
      <c r="C365" s="116" t="s">
        <v>178</v>
      </c>
      <c r="D365" s="119" t="s">
        <v>277</v>
      </c>
      <c r="E365" s="250">
        <v>12000</v>
      </c>
      <c r="F365" s="250"/>
      <c r="G365" s="227">
        <v>12000</v>
      </c>
    </row>
    <row r="366" spans="1:7" ht="22.5" x14ac:dyDescent="0.25">
      <c r="A366" s="115" t="s">
        <v>246</v>
      </c>
      <c r="B366" s="123" t="s">
        <v>246</v>
      </c>
      <c r="C366" s="116" t="s">
        <v>290</v>
      </c>
      <c r="D366" s="119" t="s">
        <v>291</v>
      </c>
      <c r="E366" s="250">
        <v>21600</v>
      </c>
      <c r="F366" s="250"/>
      <c r="G366" s="227">
        <v>21600</v>
      </c>
    </row>
    <row r="367" spans="1:7" ht="11.25" x14ac:dyDescent="0.25">
      <c r="A367" s="115" t="s">
        <v>246</v>
      </c>
      <c r="B367" s="123" t="s">
        <v>246</v>
      </c>
      <c r="C367" s="116" t="s">
        <v>292</v>
      </c>
      <c r="D367" s="119" t="s">
        <v>36</v>
      </c>
      <c r="E367" s="250">
        <v>10000</v>
      </c>
      <c r="F367" s="250"/>
      <c r="G367" s="227">
        <v>10000</v>
      </c>
    </row>
    <row r="368" spans="1:7" ht="11.25" x14ac:dyDescent="0.25">
      <c r="A368" s="115" t="s">
        <v>246</v>
      </c>
      <c r="B368" s="123" t="s">
        <v>246</v>
      </c>
      <c r="C368" s="116" t="s">
        <v>180</v>
      </c>
      <c r="D368" s="119" t="s">
        <v>84</v>
      </c>
      <c r="E368" s="250">
        <v>1000</v>
      </c>
      <c r="F368" s="250"/>
      <c r="G368" s="227">
        <v>1000</v>
      </c>
    </row>
    <row r="369" spans="1:7" ht="22.5" x14ac:dyDescent="0.25">
      <c r="A369" s="115" t="s">
        <v>246</v>
      </c>
      <c r="B369" s="123" t="s">
        <v>246</v>
      </c>
      <c r="C369" s="116" t="s">
        <v>293</v>
      </c>
      <c r="D369" s="119" t="s">
        <v>45</v>
      </c>
      <c r="E369" s="250">
        <v>30324</v>
      </c>
      <c r="F369" s="250"/>
      <c r="G369" s="227">
        <v>30324</v>
      </c>
    </row>
    <row r="370" spans="1:7" ht="22.5" x14ac:dyDescent="0.25">
      <c r="A370" s="115" t="s">
        <v>246</v>
      </c>
      <c r="B370" s="123" t="s">
        <v>246</v>
      </c>
      <c r="C370" s="116" t="s">
        <v>294</v>
      </c>
      <c r="D370" s="119" t="s">
        <v>46</v>
      </c>
      <c r="E370" s="250">
        <v>9000</v>
      </c>
      <c r="F370" s="250"/>
      <c r="G370" s="227">
        <v>9000</v>
      </c>
    </row>
    <row r="371" spans="1:7" ht="22.5" customHeight="1" x14ac:dyDescent="0.25">
      <c r="A371" s="113" t="s">
        <v>246</v>
      </c>
      <c r="B371" s="122" t="s">
        <v>234</v>
      </c>
      <c r="C371" s="114" t="s">
        <v>246</v>
      </c>
      <c r="D371" s="118" t="s">
        <v>41</v>
      </c>
      <c r="E371" s="252">
        <f>E372</f>
        <v>872360</v>
      </c>
      <c r="F371" s="252">
        <f>F372</f>
        <v>0</v>
      </c>
      <c r="G371" s="228">
        <f>G372</f>
        <v>872360</v>
      </c>
    </row>
    <row r="372" spans="1:7" ht="11.25" x14ac:dyDescent="0.25">
      <c r="A372" s="115" t="s">
        <v>246</v>
      </c>
      <c r="B372" s="123" t="s">
        <v>246</v>
      </c>
      <c r="C372" s="116" t="s">
        <v>96</v>
      </c>
      <c r="D372" s="119" t="s">
        <v>35</v>
      </c>
      <c r="E372" s="250">
        <v>872360</v>
      </c>
      <c r="F372" s="250"/>
      <c r="G372" s="227">
        <v>872360</v>
      </c>
    </row>
    <row r="373" spans="1:7" ht="11.25" customHeight="1" x14ac:dyDescent="0.25">
      <c r="A373" s="113" t="s">
        <v>246</v>
      </c>
      <c r="B373" s="122" t="s">
        <v>377</v>
      </c>
      <c r="C373" s="114" t="s">
        <v>246</v>
      </c>
      <c r="D373" s="118" t="s">
        <v>335</v>
      </c>
      <c r="E373" s="252">
        <f>E374</f>
        <v>140000</v>
      </c>
      <c r="F373" s="252">
        <f>F374</f>
        <v>0</v>
      </c>
      <c r="G373" s="228">
        <v>140000</v>
      </c>
    </row>
    <row r="374" spans="1:7" ht="11.25" x14ac:dyDescent="0.25">
      <c r="A374" s="115" t="s">
        <v>246</v>
      </c>
      <c r="B374" s="123" t="s">
        <v>246</v>
      </c>
      <c r="C374" s="116" t="s">
        <v>334</v>
      </c>
      <c r="D374" s="119" t="s">
        <v>39</v>
      </c>
      <c r="E374" s="250">
        <v>140000</v>
      </c>
      <c r="F374" s="250"/>
      <c r="G374" s="227">
        <v>140000</v>
      </c>
    </row>
    <row r="375" spans="1:7" ht="11.25" customHeight="1" x14ac:dyDescent="0.25">
      <c r="A375" s="113" t="s">
        <v>246</v>
      </c>
      <c r="B375" s="122" t="s">
        <v>378</v>
      </c>
      <c r="C375" s="114" t="s">
        <v>246</v>
      </c>
      <c r="D375" s="118" t="s">
        <v>68</v>
      </c>
      <c r="E375" s="252">
        <f>E376</f>
        <v>150000</v>
      </c>
      <c r="F375" s="252">
        <f>F376</f>
        <v>0</v>
      </c>
      <c r="G375" s="228">
        <v>150000</v>
      </c>
    </row>
    <row r="376" spans="1:7" ht="22.5" x14ac:dyDescent="0.25">
      <c r="A376" s="115" t="s">
        <v>246</v>
      </c>
      <c r="B376" s="123" t="s">
        <v>246</v>
      </c>
      <c r="C376" s="116" t="s">
        <v>255</v>
      </c>
      <c r="D376" s="119" t="s">
        <v>67</v>
      </c>
      <c r="E376" s="250">
        <v>150000</v>
      </c>
      <c r="F376" s="250"/>
      <c r="G376" s="227">
        <v>150000</v>
      </c>
    </row>
    <row r="377" spans="1:7" ht="11.25" customHeight="1" x14ac:dyDescent="0.25">
      <c r="A377" s="113" t="s">
        <v>246</v>
      </c>
      <c r="B377" s="122" t="s">
        <v>379</v>
      </c>
      <c r="C377" s="114" t="s">
        <v>246</v>
      </c>
      <c r="D377" s="118" t="s">
        <v>78</v>
      </c>
      <c r="E377" s="252">
        <f>E378+E379</f>
        <v>8000</v>
      </c>
      <c r="F377" s="252">
        <f>F378+F379</f>
        <v>0</v>
      </c>
      <c r="G377" s="228">
        <f>G378+G379</f>
        <v>8000</v>
      </c>
    </row>
    <row r="378" spans="1:7" ht="11.25" x14ac:dyDescent="0.25">
      <c r="A378" s="115" t="s">
        <v>246</v>
      </c>
      <c r="B378" s="123" t="s">
        <v>246</v>
      </c>
      <c r="C378" s="116" t="s">
        <v>105</v>
      </c>
      <c r="D378" s="119" t="s">
        <v>34</v>
      </c>
      <c r="E378" s="250">
        <v>5000</v>
      </c>
      <c r="F378" s="250"/>
      <c r="G378" s="227">
        <v>5000</v>
      </c>
    </row>
    <row r="379" spans="1:7" ht="11.25" x14ac:dyDescent="0.25">
      <c r="A379" s="115" t="s">
        <v>246</v>
      </c>
      <c r="B379" s="123" t="s">
        <v>246</v>
      </c>
      <c r="C379" s="116" t="s">
        <v>96</v>
      </c>
      <c r="D379" s="119" t="s">
        <v>35</v>
      </c>
      <c r="E379" s="250">
        <v>3000</v>
      </c>
      <c r="F379" s="250"/>
      <c r="G379" s="227">
        <v>3000</v>
      </c>
    </row>
    <row r="380" spans="1:7" ht="11.25" hidden="1" x14ac:dyDescent="0.25">
      <c r="A380" s="111"/>
      <c r="B380" s="121"/>
      <c r="C380" s="112"/>
      <c r="D380" s="117"/>
      <c r="E380" s="251"/>
      <c r="F380" s="251"/>
      <c r="G380" s="220"/>
    </row>
    <row r="381" spans="1:7" ht="11.25" hidden="1" customHeight="1" x14ac:dyDescent="0.25">
      <c r="A381" s="113"/>
      <c r="B381" s="122"/>
      <c r="C381" s="114"/>
      <c r="D381" s="118"/>
      <c r="E381" s="252"/>
      <c r="F381" s="252"/>
      <c r="G381" s="221"/>
    </row>
    <row r="382" spans="1:7" ht="11.25" hidden="1" x14ac:dyDescent="0.25">
      <c r="A382" s="115"/>
      <c r="B382" s="123"/>
      <c r="C382" s="116"/>
      <c r="D382" s="119"/>
      <c r="E382" s="250"/>
      <c r="F382" s="250"/>
      <c r="G382" s="227"/>
    </row>
    <row r="383" spans="1:7" ht="11.25" x14ac:dyDescent="0.25">
      <c r="A383" s="111" t="s">
        <v>336</v>
      </c>
      <c r="B383" s="121" t="s">
        <v>246</v>
      </c>
      <c r="C383" s="112" t="s">
        <v>246</v>
      </c>
      <c r="D383" s="117" t="s">
        <v>337</v>
      </c>
      <c r="E383" s="251">
        <f>E384+E396+E398</f>
        <v>1193513</v>
      </c>
      <c r="F383" s="251">
        <f>F384+F396+F398</f>
        <v>0</v>
      </c>
      <c r="G383" s="220">
        <f>G384+G396+G398</f>
        <v>1193513</v>
      </c>
    </row>
    <row r="384" spans="1:7" ht="11.25" customHeight="1" x14ac:dyDescent="0.25">
      <c r="A384" s="113" t="s">
        <v>246</v>
      </c>
      <c r="B384" s="122" t="s">
        <v>380</v>
      </c>
      <c r="C384" s="114" t="s">
        <v>246</v>
      </c>
      <c r="D384" s="118" t="s">
        <v>338</v>
      </c>
      <c r="E384" s="252">
        <f>E385+E386+E387+E388+E389+E390+E391+E392+E393+E394+E395</f>
        <v>1122501</v>
      </c>
      <c r="F384" s="252">
        <f>F385+F386+F387+F388+F389+F390+F391+F392+F393+F394+F395</f>
        <v>0</v>
      </c>
      <c r="G384" s="228">
        <f>G385+G386+G387+G388+G389+G390+G391+G392+G393+G394+G395</f>
        <v>1122501</v>
      </c>
    </row>
    <row r="385" spans="1:7" ht="22.5" x14ac:dyDescent="0.25">
      <c r="A385" s="115" t="s">
        <v>246</v>
      </c>
      <c r="B385" s="123" t="s">
        <v>246</v>
      </c>
      <c r="C385" s="116" t="s">
        <v>280</v>
      </c>
      <c r="D385" s="119" t="s">
        <v>281</v>
      </c>
      <c r="E385" s="250">
        <v>3362</v>
      </c>
      <c r="F385" s="250"/>
      <c r="G385" s="227">
        <v>3362</v>
      </c>
    </row>
    <row r="386" spans="1:7" ht="11.25" x14ac:dyDescent="0.25">
      <c r="A386" s="115" t="s">
        <v>246</v>
      </c>
      <c r="B386" s="123" t="s">
        <v>246</v>
      </c>
      <c r="C386" s="116" t="s">
        <v>271</v>
      </c>
      <c r="D386" s="119" t="s">
        <v>31</v>
      </c>
      <c r="E386" s="250">
        <v>744700</v>
      </c>
      <c r="F386" s="250"/>
      <c r="G386" s="227">
        <v>744700</v>
      </c>
    </row>
    <row r="387" spans="1:7" ht="11.25" x14ac:dyDescent="0.25">
      <c r="A387" s="115" t="s">
        <v>246</v>
      </c>
      <c r="B387" s="123" t="s">
        <v>246</v>
      </c>
      <c r="C387" s="116" t="s">
        <v>282</v>
      </c>
      <c r="D387" s="119" t="s">
        <v>283</v>
      </c>
      <c r="E387" s="250">
        <v>59930</v>
      </c>
      <c r="F387" s="250"/>
      <c r="G387" s="227">
        <v>59930</v>
      </c>
    </row>
    <row r="388" spans="1:7" ht="11.25" x14ac:dyDescent="0.25">
      <c r="A388" s="115" t="s">
        <v>246</v>
      </c>
      <c r="B388" s="123" t="s">
        <v>246</v>
      </c>
      <c r="C388" s="116" t="s">
        <v>159</v>
      </c>
      <c r="D388" s="119" t="s">
        <v>32</v>
      </c>
      <c r="E388" s="250">
        <v>148799</v>
      </c>
      <c r="F388" s="250"/>
      <c r="G388" s="227">
        <v>148799</v>
      </c>
    </row>
    <row r="389" spans="1:7" ht="33.75" x14ac:dyDescent="0.25">
      <c r="A389" s="115" t="s">
        <v>246</v>
      </c>
      <c r="B389" s="123" t="s">
        <v>246</v>
      </c>
      <c r="C389" s="116" t="s">
        <v>162</v>
      </c>
      <c r="D389" s="119" t="s">
        <v>479</v>
      </c>
      <c r="E389" s="250">
        <v>21219</v>
      </c>
      <c r="F389" s="250"/>
      <c r="G389" s="227">
        <v>21219</v>
      </c>
    </row>
    <row r="390" spans="1:7" ht="11.25" x14ac:dyDescent="0.25">
      <c r="A390" s="115" t="s">
        <v>246</v>
      </c>
      <c r="B390" s="123" t="s">
        <v>246</v>
      </c>
      <c r="C390" s="116" t="s">
        <v>105</v>
      </c>
      <c r="D390" s="119" t="s">
        <v>34</v>
      </c>
      <c r="E390" s="250">
        <v>7400</v>
      </c>
      <c r="F390" s="250"/>
      <c r="G390" s="227">
        <v>7400</v>
      </c>
    </row>
    <row r="391" spans="1:7" ht="11.25" x14ac:dyDescent="0.25">
      <c r="A391" s="115" t="s">
        <v>246</v>
      </c>
      <c r="B391" s="123" t="s">
        <v>246</v>
      </c>
      <c r="C391" s="116" t="s">
        <v>311</v>
      </c>
      <c r="D391" s="119" t="s">
        <v>312</v>
      </c>
      <c r="E391" s="250">
        <v>11500</v>
      </c>
      <c r="F391" s="250"/>
      <c r="G391" s="227">
        <v>11500</v>
      </c>
    </row>
    <row r="392" spans="1:7" ht="11.25" x14ac:dyDescent="0.25">
      <c r="A392" s="115" t="s">
        <v>246</v>
      </c>
      <c r="B392" s="123" t="s">
        <v>246</v>
      </c>
      <c r="C392" s="116" t="s">
        <v>173</v>
      </c>
      <c r="D392" s="119" t="s">
        <v>44</v>
      </c>
      <c r="E392" s="250">
        <v>14000</v>
      </c>
      <c r="F392" s="250"/>
      <c r="G392" s="227">
        <v>14000</v>
      </c>
    </row>
    <row r="393" spans="1:7" ht="11.25" x14ac:dyDescent="0.25">
      <c r="A393" s="115" t="s">
        <v>246</v>
      </c>
      <c r="B393" s="123" t="s">
        <v>246</v>
      </c>
      <c r="C393" s="116" t="s">
        <v>253</v>
      </c>
      <c r="D393" s="119" t="s">
        <v>48</v>
      </c>
      <c r="E393" s="250">
        <v>800</v>
      </c>
      <c r="F393" s="250"/>
      <c r="G393" s="227">
        <v>800</v>
      </c>
    </row>
    <row r="394" spans="1:7" ht="11.25" x14ac:dyDescent="0.25">
      <c r="A394" s="115" t="s">
        <v>246</v>
      </c>
      <c r="B394" s="123" t="s">
        <v>246</v>
      </c>
      <c r="C394" s="116" t="s">
        <v>96</v>
      </c>
      <c r="D394" s="119" t="s">
        <v>35</v>
      </c>
      <c r="E394" s="250">
        <v>3600</v>
      </c>
      <c r="F394" s="250"/>
      <c r="G394" s="227">
        <v>3600</v>
      </c>
    </row>
    <row r="395" spans="1:7" ht="22.5" x14ac:dyDescent="0.25">
      <c r="A395" s="115" t="s">
        <v>246</v>
      </c>
      <c r="B395" s="123" t="s">
        <v>246</v>
      </c>
      <c r="C395" s="116" t="s">
        <v>293</v>
      </c>
      <c r="D395" s="119" t="s">
        <v>45</v>
      </c>
      <c r="E395" s="250">
        <v>107191</v>
      </c>
      <c r="F395" s="250"/>
      <c r="G395" s="227">
        <v>107191</v>
      </c>
    </row>
    <row r="396" spans="1:7" ht="22.5" customHeight="1" x14ac:dyDescent="0.25">
      <c r="A396" s="113" t="s">
        <v>246</v>
      </c>
      <c r="B396" s="122" t="s">
        <v>381</v>
      </c>
      <c r="C396" s="114" t="s">
        <v>246</v>
      </c>
      <c r="D396" s="118" t="s">
        <v>339</v>
      </c>
      <c r="E396" s="252">
        <f>E397</f>
        <v>51412</v>
      </c>
      <c r="F396" s="252">
        <f>F397</f>
        <v>0</v>
      </c>
      <c r="G396" s="228">
        <f>G397</f>
        <v>51412</v>
      </c>
    </row>
    <row r="397" spans="1:7" ht="11.25" x14ac:dyDescent="0.25">
      <c r="A397" s="115" t="s">
        <v>246</v>
      </c>
      <c r="B397" s="123" t="s">
        <v>246</v>
      </c>
      <c r="C397" s="116" t="s">
        <v>340</v>
      </c>
      <c r="D397" s="119" t="s">
        <v>341</v>
      </c>
      <c r="E397" s="250">
        <v>51412</v>
      </c>
      <c r="F397" s="250"/>
      <c r="G397" s="227">
        <v>51412</v>
      </c>
    </row>
    <row r="398" spans="1:7" ht="22.5" customHeight="1" x14ac:dyDescent="0.25">
      <c r="A398" s="113" t="s">
        <v>246</v>
      </c>
      <c r="B398" s="122" t="s">
        <v>382</v>
      </c>
      <c r="C398" s="114" t="s">
        <v>246</v>
      </c>
      <c r="D398" s="118" t="s">
        <v>342</v>
      </c>
      <c r="E398" s="252">
        <f>E399</f>
        <v>19600</v>
      </c>
      <c r="F398" s="252">
        <f>F399</f>
        <v>0</v>
      </c>
      <c r="G398" s="228">
        <f>G399</f>
        <v>19600</v>
      </c>
    </row>
    <row r="399" spans="1:7" ht="11.25" x14ac:dyDescent="0.25">
      <c r="A399" s="115" t="s">
        <v>246</v>
      </c>
      <c r="B399" s="123" t="s">
        <v>246</v>
      </c>
      <c r="C399" s="116" t="s">
        <v>340</v>
      </c>
      <c r="D399" s="119" t="s">
        <v>341</v>
      </c>
      <c r="E399" s="250">
        <v>19600</v>
      </c>
      <c r="F399" s="250"/>
      <c r="G399" s="227">
        <v>19600</v>
      </c>
    </row>
    <row r="400" spans="1:7" ht="11.25" x14ac:dyDescent="0.25">
      <c r="A400" s="111" t="s">
        <v>236</v>
      </c>
      <c r="B400" s="121" t="s">
        <v>246</v>
      </c>
      <c r="C400" s="112" t="s">
        <v>246</v>
      </c>
      <c r="D400" s="117" t="s">
        <v>42</v>
      </c>
      <c r="E400" s="251">
        <f>E401+E415+E431+E440+E442+E444</f>
        <v>25946491</v>
      </c>
      <c r="F400" s="251">
        <f>F401+F415+F431+F440+F442+F444</f>
        <v>0</v>
      </c>
      <c r="G400" s="220">
        <f>G401+G415+G431+G440+G442+G444</f>
        <v>25946491</v>
      </c>
    </row>
    <row r="401" spans="1:7" ht="11.25" customHeight="1" x14ac:dyDescent="0.25">
      <c r="A401" s="113" t="s">
        <v>246</v>
      </c>
      <c r="B401" s="122" t="s">
        <v>237</v>
      </c>
      <c r="C401" s="114" t="s">
        <v>246</v>
      </c>
      <c r="D401" s="118" t="s">
        <v>238</v>
      </c>
      <c r="E401" s="252">
        <f>E402+E403+E404+E405+E406+E407+E409+E410+E411+E412+E413+E414</f>
        <v>17756550</v>
      </c>
      <c r="F401" s="252">
        <f>F402+F403+F404+F405+F406+F407+F409+F410+F411+F412+F413+F414</f>
        <v>0</v>
      </c>
      <c r="G401" s="228">
        <f>G402+G403+G404+G405+G406+G407+G409+G410+G411+G412+G413+G414</f>
        <v>17756550</v>
      </c>
    </row>
    <row r="402" spans="1:7" ht="56.25" x14ac:dyDescent="0.25">
      <c r="A402" s="115" t="s">
        <v>246</v>
      </c>
      <c r="B402" s="123" t="s">
        <v>246</v>
      </c>
      <c r="C402" s="116" t="s">
        <v>331</v>
      </c>
      <c r="D402" s="119" t="s">
        <v>332</v>
      </c>
      <c r="E402" s="250">
        <v>40000</v>
      </c>
      <c r="F402" s="250"/>
      <c r="G402" s="227">
        <v>40000</v>
      </c>
    </row>
    <row r="403" spans="1:7" ht="11.25" x14ac:dyDescent="0.25">
      <c r="A403" s="115" t="s">
        <v>246</v>
      </c>
      <c r="B403" s="123" t="s">
        <v>246</v>
      </c>
      <c r="C403" s="116" t="s">
        <v>334</v>
      </c>
      <c r="D403" s="119" t="s">
        <v>39</v>
      </c>
      <c r="E403" s="250">
        <v>17538470</v>
      </c>
      <c r="F403" s="250"/>
      <c r="G403" s="227">
        <v>17538470</v>
      </c>
    </row>
    <row r="404" spans="1:7" ht="11.25" x14ac:dyDescent="0.25">
      <c r="A404" s="115" t="s">
        <v>246</v>
      </c>
      <c r="B404" s="123" t="s">
        <v>246</v>
      </c>
      <c r="C404" s="116" t="s">
        <v>271</v>
      </c>
      <c r="D404" s="119" t="s">
        <v>31</v>
      </c>
      <c r="E404" s="250">
        <v>110000</v>
      </c>
      <c r="F404" s="250"/>
      <c r="G404" s="227">
        <v>110000</v>
      </c>
    </row>
    <row r="405" spans="1:7" ht="11.25" x14ac:dyDescent="0.25">
      <c r="A405" s="115" t="s">
        <v>246</v>
      </c>
      <c r="B405" s="123" t="s">
        <v>246</v>
      </c>
      <c r="C405" s="116" t="s">
        <v>282</v>
      </c>
      <c r="D405" s="119" t="s">
        <v>283</v>
      </c>
      <c r="E405" s="250">
        <v>9770</v>
      </c>
      <c r="F405" s="250"/>
      <c r="G405" s="227">
        <v>9770</v>
      </c>
    </row>
    <row r="406" spans="1:7" ht="11.25" x14ac:dyDescent="0.25">
      <c r="A406" s="115" t="s">
        <v>246</v>
      </c>
      <c r="B406" s="123" t="s">
        <v>246</v>
      </c>
      <c r="C406" s="116" t="s">
        <v>159</v>
      </c>
      <c r="D406" s="119" t="s">
        <v>32</v>
      </c>
      <c r="E406" s="250">
        <v>15665</v>
      </c>
      <c r="F406" s="250"/>
      <c r="G406" s="227">
        <v>15665</v>
      </c>
    </row>
    <row r="407" spans="1:7" ht="33.75" x14ac:dyDescent="0.25">
      <c r="A407" s="115" t="s">
        <v>246</v>
      </c>
      <c r="B407" s="123" t="s">
        <v>246</v>
      </c>
      <c r="C407" s="116" t="s">
        <v>162</v>
      </c>
      <c r="D407" s="119" t="s">
        <v>479</v>
      </c>
      <c r="E407" s="250">
        <v>2000</v>
      </c>
      <c r="F407" s="250"/>
      <c r="G407" s="227">
        <v>2000</v>
      </c>
    </row>
    <row r="408" spans="1:7" ht="11.25" hidden="1" x14ac:dyDescent="0.25">
      <c r="A408" s="115" t="s">
        <v>246</v>
      </c>
      <c r="B408" s="123" t="s">
        <v>246</v>
      </c>
      <c r="C408" s="116" t="s">
        <v>142</v>
      </c>
      <c r="D408" s="119" t="s">
        <v>43</v>
      </c>
      <c r="E408" s="250"/>
      <c r="F408" s="250"/>
      <c r="G408" s="227">
        <v>0</v>
      </c>
    </row>
    <row r="409" spans="1:7" ht="11.25" x14ac:dyDescent="0.25">
      <c r="A409" s="115" t="s">
        <v>246</v>
      </c>
      <c r="B409" s="123" t="s">
        <v>246</v>
      </c>
      <c r="C409" s="116" t="s">
        <v>105</v>
      </c>
      <c r="D409" s="119" t="s">
        <v>34</v>
      </c>
      <c r="E409" s="250">
        <v>9000</v>
      </c>
      <c r="F409" s="250"/>
      <c r="G409" s="227">
        <v>9000</v>
      </c>
    </row>
    <row r="410" spans="1:7" ht="11.25" x14ac:dyDescent="0.25">
      <c r="A410" s="115" t="s">
        <v>246</v>
      </c>
      <c r="B410" s="123" t="s">
        <v>246</v>
      </c>
      <c r="C410" s="116" t="s">
        <v>173</v>
      </c>
      <c r="D410" s="119" t="s">
        <v>44</v>
      </c>
      <c r="E410" s="250">
        <v>2500</v>
      </c>
      <c r="F410" s="250"/>
      <c r="G410" s="227">
        <v>2500</v>
      </c>
    </row>
    <row r="411" spans="1:7" ht="11.25" x14ac:dyDescent="0.25">
      <c r="A411" s="115" t="s">
        <v>246</v>
      </c>
      <c r="B411" s="123" t="s">
        <v>246</v>
      </c>
      <c r="C411" s="116" t="s">
        <v>96</v>
      </c>
      <c r="D411" s="119" t="s">
        <v>35</v>
      </c>
      <c r="E411" s="250">
        <v>20000</v>
      </c>
      <c r="F411" s="250"/>
      <c r="G411" s="227">
        <v>20000</v>
      </c>
    </row>
    <row r="412" spans="1:7" ht="22.5" x14ac:dyDescent="0.25">
      <c r="A412" s="115" t="s">
        <v>246</v>
      </c>
      <c r="B412" s="123" t="s">
        <v>246</v>
      </c>
      <c r="C412" s="116" t="s">
        <v>293</v>
      </c>
      <c r="D412" s="119" t="s">
        <v>45</v>
      </c>
      <c r="E412" s="250">
        <v>2370</v>
      </c>
      <c r="F412" s="250"/>
      <c r="G412" s="227">
        <v>2370</v>
      </c>
    </row>
    <row r="413" spans="1:7" ht="67.5" x14ac:dyDescent="0.25">
      <c r="A413" s="115" t="s">
        <v>246</v>
      </c>
      <c r="B413" s="123" t="s">
        <v>246</v>
      </c>
      <c r="C413" s="116" t="s">
        <v>343</v>
      </c>
      <c r="D413" s="119" t="s">
        <v>344</v>
      </c>
      <c r="E413" s="250">
        <v>4000</v>
      </c>
      <c r="F413" s="250"/>
      <c r="G413" s="227">
        <v>4000</v>
      </c>
    </row>
    <row r="414" spans="1:7" ht="22.5" x14ac:dyDescent="0.25">
      <c r="A414" s="115" t="s">
        <v>246</v>
      </c>
      <c r="B414" s="123" t="s">
        <v>246</v>
      </c>
      <c r="C414" s="116" t="s">
        <v>294</v>
      </c>
      <c r="D414" s="119" t="s">
        <v>46</v>
      </c>
      <c r="E414" s="250">
        <v>2775</v>
      </c>
      <c r="F414" s="250"/>
      <c r="G414" s="227">
        <v>2775</v>
      </c>
    </row>
    <row r="415" spans="1:7" ht="45" customHeight="1" x14ac:dyDescent="0.25">
      <c r="A415" s="113" t="s">
        <v>246</v>
      </c>
      <c r="B415" s="122" t="s">
        <v>239</v>
      </c>
      <c r="C415" s="114" t="s">
        <v>246</v>
      </c>
      <c r="D415" s="118" t="s">
        <v>47</v>
      </c>
      <c r="E415" s="252">
        <f>E416+E417+E418+E419+E420+E421+E422+E423+E424+E425+E426+E427+E428+E429+E430</f>
        <v>7622914</v>
      </c>
      <c r="F415" s="252">
        <f>F416+F417+F418+F419+F420+F421+F422+F423+F424+F425+F426+F427+F428+F429+F430</f>
        <v>0</v>
      </c>
      <c r="G415" s="228">
        <f>G416+G417+G418+G419+G420+G421+G422+G423+G424+G425+G426+G427+G428+G429+G430</f>
        <v>7622914</v>
      </c>
    </row>
    <row r="416" spans="1:7" ht="56.25" x14ac:dyDescent="0.25">
      <c r="A416" s="115" t="s">
        <v>246</v>
      </c>
      <c r="B416" s="123" t="s">
        <v>246</v>
      </c>
      <c r="C416" s="116" t="s">
        <v>331</v>
      </c>
      <c r="D416" s="119" t="s">
        <v>332</v>
      </c>
      <c r="E416" s="250">
        <v>50000</v>
      </c>
      <c r="F416" s="250"/>
      <c r="G416" s="227">
        <v>50000</v>
      </c>
    </row>
    <row r="417" spans="1:7" ht="11.25" x14ac:dyDescent="0.25">
      <c r="A417" s="115" t="s">
        <v>246</v>
      </c>
      <c r="B417" s="123" t="s">
        <v>246</v>
      </c>
      <c r="C417" s="116" t="s">
        <v>334</v>
      </c>
      <c r="D417" s="119" t="s">
        <v>39</v>
      </c>
      <c r="E417" s="250">
        <v>7045524</v>
      </c>
      <c r="F417" s="250"/>
      <c r="G417" s="227">
        <v>7045524</v>
      </c>
    </row>
    <row r="418" spans="1:7" ht="11.25" x14ac:dyDescent="0.25">
      <c r="A418" s="115" t="s">
        <v>246</v>
      </c>
      <c r="B418" s="123" t="s">
        <v>246</v>
      </c>
      <c r="C418" s="116" t="s">
        <v>271</v>
      </c>
      <c r="D418" s="119" t="s">
        <v>31</v>
      </c>
      <c r="E418" s="250">
        <v>165000</v>
      </c>
      <c r="F418" s="250"/>
      <c r="G418" s="227">
        <v>165000</v>
      </c>
    </row>
    <row r="419" spans="1:7" ht="11.25" x14ac:dyDescent="0.25">
      <c r="A419" s="115" t="s">
        <v>246</v>
      </c>
      <c r="B419" s="123" t="s">
        <v>246</v>
      </c>
      <c r="C419" s="116" t="s">
        <v>282</v>
      </c>
      <c r="D419" s="119" t="s">
        <v>283</v>
      </c>
      <c r="E419" s="250">
        <v>16100</v>
      </c>
      <c r="F419" s="250"/>
      <c r="G419" s="227">
        <v>16100</v>
      </c>
    </row>
    <row r="420" spans="1:7" ht="11.25" x14ac:dyDescent="0.25">
      <c r="A420" s="115" t="s">
        <v>246</v>
      </c>
      <c r="B420" s="123" t="s">
        <v>246</v>
      </c>
      <c r="C420" s="116" t="s">
        <v>159</v>
      </c>
      <c r="D420" s="119" t="s">
        <v>32</v>
      </c>
      <c r="E420" s="250">
        <v>279953</v>
      </c>
      <c r="F420" s="250"/>
      <c r="G420" s="227">
        <v>279953</v>
      </c>
    </row>
    <row r="421" spans="1:7" ht="33.75" x14ac:dyDescent="0.25">
      <c r="A421" s="115" t="s">
        <v>246</v>
      </c>
      <c r="B421" s="123" t="s">
        <v>246</v>
      </c>
      <c r="C421" s="116" t="s">
        <v>162</v>
      </c>
      <c r="D421" s="119" t="s">
        <v>479</v>
      </c>
      <c r="E421" s="250">
        <v>4167</v>
      </c>
      <c r="F421" s="250"/>
      <c r="G421" s="227">
        <v>4167</v>
      </c>
    </row>
    <row r="422" spans="1:7" ht="11.25" x14ac:dyDescent="0.25">
      <c r="A422" s="115" t="s">
        <v>246</v>
      </c>
      <c r="B422" s="123" t="s">
        <v>246</v>
      </c>
      <c r="C422" s="116" t="s">
        <v>142</v>
      </c>
      <c r="D422" s="119" t="s">
        <v>43</v>
      </c>
      <c r="E422" s="250">
        <v>5000</v>
      </c>
      <c r="F422" s="250"/>
      <c r="G422" s="227">
        <v>5000</v>
      </c>
    </row>
    <row r="423" spans="1:7" ht="11.25" x14ac:dyDescent="0.25">
      <c r="A423" s="115" t="s">
        <v>246</v>
      </c>
      <c r="B423" s="123" t="s">
        <v>246</v>
      </c>
      <c r="C423" s="116" t="s">
        <v>105</v>
      </c>
      <c r="D423" s="119" t="s">
        <v>34</v>
      </c>
      <c r="E423" s="250">
        <v>10000</v>
      </c>
      <c r="F423" s="250"/>
      <c r="G423" s="227">
        <v>10000</v>
      </c>
    </row>
    <row r="424" spans="1:7" ht="11.25" x14ac:dyDescent="0.25">
      <c r="A424" s="115" t="s">
        <v>246</v>
      </c>
      <c r="B424" s="123" t="s">
        <v>246</v>
      </c>
      <c r="C424" s="116" t="s">
        <v>173</v>
      </c>
      <c r="D424" s="119" t="s">
        <v>44</v>
      </c>
      <c r="E424" s="250">
        <v>3000</v>
      </c>
      <c r="F424" s="250"/>
      <c r="G424" s="227">
        <v>3000</v>
      </c>
    </row>
    <row r="425" spans="1:7" ht="11.25" x14ac:dyDescent="0.25">
      <c r="A425" s="115" t="s">
        <v>246</v>
      </c>
      <c r="B425" s="123" t="s">
        <v>246</v>
      </c>
      <c r="C425" s="116" t="s">
        <v>96</v>
      </c>
      <c r="D425" s="119" t="s">
        <v>35</v>
      </c>
      <c r="E425" s="250">
        <v>30000</v>
      </c>
      <c r="F425" s="250"/>
      <c r="G425" s="227">
        <v>30000</v>
      </c>
    </row>
    <row r="426" spans="1:7" ht="22.5" x14ac:dyDescent="0.25">
      <c r="A426" s="115" t="s">
        <v>246</v>
      </c>
      <c r="B426" s="123" t="s">
        <v>246</v>
      </c>
      <c r="C426" s="116" t="s">
        <v>178</v>
      </c>
      <c r="D426" s="119" t="s">
        <v>277</v>
      </c>
      <c r="E426" s="250">
        <v>1000</v>
      </c>
      <c r="F426" s="250"/>
      <c r="G426" s="227">
        <v>1000</v>
      </c>
    </row>
    <row r="427" spans="1:7" ht="11.25" x14ac:dyDescent="0.25">
      <c r="A427" s="115"/>
      <c r="B427" s="123"/>
      <c r="C427" s="116">
        <v>4430</v>
      </c>
      <c r="D427" s="119" t="s">
        <v>84</v>
      </c>
      <c r="E427" s="250">
        <v>250</v>
      </c>
      <c r="F427" s="250"/>
      <c r="G427" s="227">
        <v>250</v>
      </c>
    </row>
    <row r="428" spans="1:7" ht="22.5" x14ac:dyDescent="0.25">
      <c r="A428" s="115" t="s">
        <v>246</v>
      </c>
      <c r="B428" s="123" t="s">
        <v>246</v>
      </c>
      <c r="C428" s="116" t="s">
        <v>293</v>
      </c>
      <c r="D428" s="119" t="s">
        <v>45</v>
      </c>
      <c r="E428" s="250">
        <v>4920</v>
      </c>
      <c r="F428" s="250"/>
      <c r="G428" s="227">
        <v>4920</v>
      </c>
    </row>
    <row r="429" spans="1:7" ht="67.5" x14ac:dyDescent="0.25">
      <c r="A429" s="115" t="s">
        <v>246</v>
      </c>
      <c r="B429" s="123" t="s">
        <v>246</v>
      </c>
      <c r="C429" s="116" t="s">
        <v>343</v>
      </c>
      <c r="D429" s="119" t="s">
        <v>344</v>
      </c>
      <c r="E429" s="250">
        <v>5000</v>
      </c>
      <c r="F429" s="250"/>
      <c r="G429" s="227">
        <v>5000</v>
      </c>
    </row>
    <row r="430" spans="1:7" ht="22.5" x14ac:dyDescent="0.25">
      <c r="A430" s="115" t="s">
        <v>246</v>
      </c>
      <c r="B430" s="123" t="s">
        <v>246</v>
      </c>
      <c r="C430" s="116" t="s">
        <v>294</v>
      </c>
      <c r="D430" s="119" t="s">
        <v>46</v>
      </c>
      <c r="E430" s="250">
        <v>3000</v>
      </c>
      <c r="F430" s="250"/>
      <c r="G430" s="227">
        <v>3000</v>
      </c>
    </row>
    <row r="431" spans="1:7" ht="11.25" customHeight="1" x14ac:dyDescent="0.25">
      <c r="A431" s="113" t="s">
        <v>246</v>
      </c>
      <c r="B431" s="122" t="s">
        <v>383</v>
      </c>
      <c r="C431" s="114" t="s">
        <v>246</v>
      </c>
      <c r="D431" s="118" t="s">
        <v>345</v>
      </c>
      <c r="E431" s="252">
        <f>E432+E433+E434+E435+E436+E437+E438+E439</f>
        <v>155970</v>
      </c>
      <c r="F431" s="252">
        <f>F432+F433+F434+F435+F436+F437+F438+F439</f>
        <v>0</v>
      </c>
      <c r="G431" s="228">
        <f>G432+G433+G434+G435+G436+G437+G438+G439</f>
        <v>155970</v>
      </c>
    </row>
    <row r="432" spans="1:7" ht="22.5" x14ac:dyDescent="0.25">
      <c r="A432" s="115" t="s">
        <v>246</v>
      </c>
      <c r="B432" s="123" t="s">
        <v>246</v>
      </c>
      <c r="C432" s="116" t="s">
        <v>280</v>
      </c>
      <c r="D432" s="119" t="s">
        <v>281</v>
      </c>
      <c r="E432" s="250">
        <v>1800</v>
      </c>
      <c r="F432" s="250"/>
      <c r="G432" s="227">
        <v>1800</v>
      </c>
    </row>
    <row r="433" spans="1:7" ht="11.25" x14ac:dyDescent="0.25">
      <c r="A433" s="115" t="s">
        <v>246</v>
      </c>
      <c r="B433" s="123" t="s">
        <v>246</v>
      </c>
      <c r="C433" s="116" t="s">
        <v>271</v>
      </c>
      <c r="D433" s="119" t="s">
        <v>31</v>
      </c>
      <c r="E433" s="250">
        <v>103000</v>
      </c>
      <c r="F433" s="250"/>
      <c r="G433" s="227">
        <v>103000</v>
      </c>
    </row>
    <row r="434" spans="1:7" ht="11.25" x14ac:dyDescent="0.25">
      <c r="A434" s="115" t="s">
        <v>246</v>
      </c>
      <c r="B434" s="123" t="s">
        <v>246</v>
      </c>
      <c r="C434" s="116" t="s">
        <v>282</v>
      </c>
      <c r="D434" s="119" t="s">
        <v>283</v>
      </c>
      <c r="E434" s="250">
        <v>8670</v>
      </c>
      <c r="F434" s="250"/>
      <c r="G434" s="227">
        <v>8670</v>
      </c>
    </row>
    <row r="435" spans="1:7" ht="11.25" x14ac:dyDescent="0.25">
      <c r="A435" s="115" t="s">
        <v>246</v>
      </c>
      <c r="B435" s="123" t="s">
        <v>246</v>
      </c>
      <c r="C435" s="116" t="s">
        <v>159</v>
      </c>
      <c r="D435" s="119" t="s">
        <v>32</v>
      </c>
      <c r="E435" s="250">
        <v>24200</v>
      </c>
      <c r="F435" s="250"/>
      <c r="G435" s="227">
        <v>24200</v>
      </c>
    </row>
    <row r="436" spans="1:7" ht="33.75" x14ac:dyDescent="0.25">
      <c r="A436" s="115" t="s">
        <v>246</v>
      </c>
      <c r="B436" s="123" t="s">
        <v>246</v>
      </c>
      <c r="C436" s="116" t="s">
        <v>162</v>
      </c>
      <c r="D436" s="119" t="s">
        <v>479</v>
      </c>
      <c r="E436" s="250">
        <v>3400</v>
      </c>
      <c r="F436" s="250"/>
      <c r="G436" s="227">
        <v>3400</v>
      </c>
    </row>
    <row r="437" spans="1:7" ht="11.25" x14ac:dyDescent="0.25">
      <c r="A437" s="115" t="s">
        <v>246</v>
      </c>
      <c r="B437" s="123" t="s">
        <v>246</v>
      </c>
      <c r="C437" s="116" t="s">
        <v>105</v>
      </c>
      <c r="D437" s="119" t="s">
        <v>34</v>
      </c>
      <c r="E437" s="250">
        <v>2000</v>
      </c>
      <c r="F437" s="250"/>
      <c r="G437" s="227">
        <v>2000</v>
      </c>
    </row>
    <row r="438" spans="1:7" ht="11.25" x14ac:dyDescent="0.25">
      <c r="A438" s="115" t="s">
        <v>246</v>
      </c>
      <c r="B438" s="123" t="s">
        <v>246</v>
      </c>
      <c r="C438" s="116" t="s">
        <v>292</v>
      </c>
      <c r="D438" s="119" t="s">
        <v>36</v>
      </c>
      <c r="E438" s="250">
        <v>8000</v>
      </c>
      <c r="F438" s="250"/>
      <c r="G438" s="227">
        <v>8000</v>
      </c>
    </row>
    <row r="439" spans="1:7" ht="22.5" x14ac:dyDescent="0.25">
      <c r="A439" s="115" t="s">
        <v>246</v>
      </c>
      <c r="B439" s="123" t="s">
        <v>246</v>
      </c>
      <c r="C439" s="116" t="s">
        <v>293</v>
      </c>
      <c r="D439" s="119" t="s">
        <v>45</v>
      </c>
      <c r="E439" s="250">
        <v>4900</v>
      </c>
      <c r="F439" s="250"/>
      <c r="G439" s="227">
        <v>4900</v>
      </c>
    </row>
    <row r="440" spans="1:7" ht="11.25" customHeight="1" x14ac:dyDescent="0.25">
      <c r="A440" s="113" t="s">
        <v>246</v>
      </c>
      <c r="B440" s="122" t="s">
        <v>384</v>
      </c>
      <c r="C440" s="114" t="s">
        <v>246</v>
      </c>
      <c r="D440" s="118" t="s">
        <v>346</v>
      </c>
      <c r="E440" s="252">
        <f>E441</f>
        <v>171830</v>
      </c>
      <c r="F440" s="252"/>
      <c r="G440" s="228">
        <f>G441</f>
        <v>171830</v>
      </c>
    </row>
    <row r="441" spans="1:7" ht="33.75" x14ac:dyDescent="0.25">
      <c r="A441" s="115" t="s">
        <v>246</v>
      </c>
      <c r="B441" s="123" t="s">
        <v>246</v>
      </c>
      <c r="C441" s="116" t="s">
        <v>313</v>
      </c>
      <c r="D441" s="119" t="s">
        <v>314</v>
      </c>
      <c r="E441" s="250">
        <v>171830</v>
      </c>
      <c r="F441" s="250"/>
      <c r="G441" s="227">
        <v>171830</v>
      </c>
    </row>
    <row r="442" spans="1:7" ht="22.5" customHeight="1" x14ac:dyDescent="0.25">
      <c r="A442" s="113" t="s">
        <v>246</v>
      </c>
      <c r="B442" s="122" t="s">
        <v>385</v>
      </c>
      <c r="C442" s="114" t="s">
        <v>246</v>
      </c>
      <c r="D442" s="118" t="s">
        <v>347</v>
      </c>
      <c r="E442" s="252">
        <f>E443</f>
        <v>178300</v>
      </c>
      <c r="F442" s="252"/>
      <c r="G442" s="228">
        <f>G443</f>
        <v>178300</v>
      </c>
    </row>
    <row r="443" spans="1:7" ht="33.75" x14ac:dyDescent="0.25">
      <c r="A443" s="115" t="s">
        <v>246</v>
      </c>
      <c r="B443" s="123" t="s">
        <v>246</v>
      </c>
      <c r="C443" s="116" t="s">
        <v>313</v>
      </c>
      <c r="D443" s="119" t="s">
        <v>314</v>
      </c>
      <c r="E443" s="250">
        <v>178300</v>
      </c>
      <c r="F443" s="250"/>
      <c r="G443" s="227">
        <v>178300</v>
      </c>
    </row>
    <row r="444" spans="1:7" ht="78.75" x14ac:dyDescent="0.25">
      <c r="A444" s="113" t="s">
        <v>246</v>
      </c>
      <c r="B444" s="122" t="s">
        <v>240</v>
      </c>
      <c r="C444" s="114" t="s">
        <v>246</v>
      </c>
      <c r="D444" s="118" t="s">
        <v>241</v>
      </c>
      <c r="E444" s="252">
        <f>E445</f>
        <v>60927</v>
      </c>
      <c r="F444" s="252">
        <f>F445</f>
        <v>0</v>
      </c>
      <c r="G444" s="228">
        <f>G445</f>
        <v>60927</v>
      </c>
    </row>
    <row r="445" spans="1:7" ht="11.25" x14ac:dyDescent="0.25">
      <c r="A445" s="115" t="s">
        <v>246</v>
      </c>
      <c r="B445" s="123" t="s">
        <v>246</v>
      </c>
      <c r="C445" s="116" t="s">
        <v>333</v>
      </c>
      <c r="D445" s="119" t="s">
        <v>40</v>
      </c>
      <c r="E445" s="250">
        <v>60927</v>
      </c>
      <c r="F445" s="250"/>
      <c r="G445" s="227">
        <v>60927</v>
      </c>
    </row>
    <row r="446" spans="1:7" ht="22.5" x14ac:dyDescent="0.25">
      <c r="A446" s="111" t="s">
        <v>21</v>
      </c>
      <c r="B446" s="121" t="s">
        <v>246</v>
      </c>
      <c r="C446" s="112" t="s">
        <v>246</v>
      </c>
      <c r="D446" s="117" t="s">
        <v>64</v>
      </c>
      <c r="E446" s="251">
        <f>E447+E453+E464+E466+E471+E474+E481+E488+E493</f>
        <v>7584374.2199999997</v>
      </c>
      <c r="F446" s="251">
        <f>F447+F453+F464+F466+F471+F474+F481+F488+F493</f>
        <v>0</v>
      </c>
      <c r="G446" s="220">
        <f>G447+G453+G464+G466+G471+G474+G481+G488+G493</f>
        <v>7584374.2199999997</v>
      </c>
    </row>
    <row r="447" spans="1:7" ht="11.25" customHeight="1" x14ac:dyDescent="0.25">
      <c r="A447" s="113" t="s">
        <v>246</v>
      </c>
      <c r="B447" s="122" t="s">
        <v>22</v>
      </c>
      <c r="C447" s="130" t="s">
        <v>246</v>
      </c>
      <c r="D447" s="118" t="s">
        <v>348</v>
      </c>
      <c r="E447" s="252">
        <f>E448+E449+E450+E451+E452</f>
        <v>400000</v>
      </c>
      <c r="F447" s="252">
        <f>F448+F449+F450+F451+F452</f>
        <v>0</v>
      </c>
      <c r="G447" s="228">
        <f>G448+G449+G450+G451+G452</f>
        <v>400000</v>
      </c>
    </row>
    <row r="448" spans="1:7" ht="11.25" customHeight="1" x14ac:dyDescent="0.25">
      <c r="A448" s="113"/>
      <c r="B448" s="208"/>
      <c r="C448" s="132">
        <v>4210</v>
      </c>
      <c r="D448" s="119" t="s">
        <v>34</v>
      </c>
      <c r="E448" s="250">
        <v>10000</v>
      </c>
      <c r="F448" s="250"/>
      <c r="G448" s="222">
        <v>10000</v>
      </c>
    </row>
    <row r="449" spans="1:7" ht="11.25" x14ac:dyDescent="0.25">
      <c r="A449" s="115" t="s">
        <v>246</v>
      </c>
      <c r="B449" s="123" t="s">
        <v>246</v>
      </c>
      <c r="C449" s="209" t="s">
        <v>96</v>
      </c>
      <c r="D449" s="119" t="s">
        <v>35</v>
      </c>
      <c r="E449" s="250">
        <v>200000</v>
      </c>
      <c r="F449" s="250"/>
      <c r="G449" s="227">
        <v>200000</v>
      </c>
    </row>
    <row r="450" spans="1:7" ht="11.25" x14ac:dyDescent="0.25">
      <c r="A450" s="115" t="s">
        <v>246</v>
      </c>
      <c r="B450" s="123" t="s">
        <v>246</v>
      </c>
      <c r="C450" s="116" t="s">
        <v>180</v>
      </c>
      <c r="D450" s="119" t="s">
        <v>84</v>
      </c>
      <c r="E450" s="250">
        <v>50000</v>
      </c>
      <c r="F450" s="250"/>
      <c r="G450" s="227">
        <v>50000</v>
      </c>
    </row>
    <row r="451" spans="1:7" ht="22.5" x14ac:dyDescent="0.25">
      <c r="A451" s="115" t="s">
        <v>246</v>
      </c>
      <c r="B451" s="123" t="s">
        <v>246</v>
      </c>
      <c r="C451" s="116" t="s">
        <v>9</v>
      </c>
      <c r="D451" s="119" t="s">
        <v>90</v>
      </c>
      <c r="E451" s="250">
        <v>80000</v>
      </c>
      <c r="F451" s="250"/>
      <c r="G451" s="227">
        <v>80000</v>
      </c>
    </row>
    <row r="452" spans="1:7" ht="56.25" x14ac:dyDescent="0.25">
      <c r="A452" s="115" t="s">
        <v>246</v>
      </c>
      <c r="B452" s="123" t="s">
        <v>246</v>
      </c>
      <c r="C452" s="116" t="s">
        <v>23</v>
      </c>
      <c r="D452" s="119" t="s">
        <v>349</v>
      </c>
      <c r="E452" s="250">
        <v>60000</v>
      </c>
      <c r="F452" s="250"/>
      <c r="G452" s="227">
        <v>60000</v>
      </c>
    </row>
    <row r="453" spans="1:7" ht="11.25" customHeight="1" x14ac:dyDescent="0.25">
      <c r="A453" s="113" t="s">
        <v>246</v>
      </c>
      <c r="B453" s="122" t="s">
        <v>242</v>
      </c>
      <c r="C453" s="114" t="s">
        <v>246</v>
      </c>
      <c r="D453" s="118" t="s">
        <v>243</v>
      </c>
      <c r="E453" s="252">
        <f>E454+E455+E456+E457+E458+E459+E460+E461+E462+E463</f>
        <v>4545314.3099999996</v>
      </c>
      <c r="F453" s="252">
        <f>F454+F455+F456+F457+F458+F459+F460+F461+F462+F463</f>
        <v>0</v>
      </c>
      <c r="G453" s="228">
        <f>G454+G455+G456+G457+G458+G459+G460+G461+G462+G463</f>
        <v>4545314.3099999996</v>
      </c>
    </row>
    <row r="454" spans="1:7" ht="11.25" x14ac:dyDescent="0.25">
      <c r="A454" s="115" t="s">
        <v>246</v>
      </c>
      <c r="B454" s="123" t="s">
        <v>246</v>
      </c>
      <c r="C454" s="116" t="s">
        <v>271</v>
      </c>
      <c r="D454" s="119" t="s">
        <v>31</v>
      </c>
      <c r="E454" s="250">
        <v>153277.32999999999</v>
      </c>
      <c r="F454" s="250"/>
      <c r="G454" s="227">
        <v>153277.32999999999</v>
      </c>
    </row>
    <row r="455" spans="1:7" ht="11.25" x14ac:dyDescent="0.25">
      <c r="A455" s="115" t="s">
        <v>246</v>
      </c>
      <c r="B455" s="123" t="s">
        <v>246</v>
      </c>
      <c r="C455" s="116" t="s">
        <v>282</v>
      </c>
      <c r="D455" s="119" t="s">
        <v>283</v>
      </c>
      <c r="E455" s="250">
        <v>11195.52</v>
      </c>
      <c r="F455" s="250"/>
      <c r="G455" s="227">
        <v>11195.52</v>
      </c>
    </row>
    <row r="456" spans="1:7" ht="11.25" x14ac:dyDescent="0.25">
      <c r="A456" s="115" t="s">
        <v>246</v>
      </c>
      <c r="B456" s="123" t="s">
        <v>246</v>
      </c>
      <c r="C456" s="116" t="s">
        <v>159</v>
      </c>
      <c r="D456" s="119" t="s">
        <v>32</v>
      </c>
      <c r="E456" s="250">
        <v>28272.880000000001</v>
      </c>
      <c r="F456" s="250"/>
      <c r="G456" s="227">
        <v>28272.880000000001</v>
      </c>
    </row>
    <row r="457" spans="1:7" ht="33.75" x14ac:dyDescent="0.25">
      <c r="A457" s="115" t="s">
        <v>246</v>
      </c>
      <c r="B457" s="123" t="s">
        <v>246</v>
      </c>
      <c r="C457" s="116" t="s">
        <v>162</v>
      </c>
      <c r="D457" s="119" t="s">
        <v>479</v>
      </c>
      <c r="E457" s="250">
        <v>4029.58</v>
      </c>
      <c r="F457" s="250"/>
      <c r="G457" s="227">
        <v>4029.58</v>
      </c>
    </row>
    <row r="458" spans="1:7" ht="11.25" x14ac:dyDescent="0.25">
      <c r="A458" s="115" t="s">
        <v>246</v>
      </c>
      <c r="B458" s="123" t="s">
        <v>246</v>
      </c>
      <c r="C458" s="116" t="s">
        <v>105</v>
      </c>
      <c r="D458" s="119" t="s">
        <v>34</v>
      </c>
      <c r="E458" s="250">
        <v>12000</v>
      </c>
      <c r="F458" s="250"/>
      <c r="G458" s="227">
        <v>12000</v>
      </c>
    </row>
    <row r="459" spans="1:7" ht="11.25" x14ac:dyDescent="0.25">
      <c r="A459" s="115" t="s">
        <v>246</v>
      </c>
      <c r="B459" s="123" t="s">
        <v>246</v>
      </c>
      <c r="C459" s="116" t="s">
        <v>96</v>
      </c>
      <c r="D459" s="119" t="s">
        <v>35</v>
      </c>
      <c r="E459" s="250">
        <v>4328500</v>
      </c>
      <c r="F459" s="250"/>
      <c r="G459" s="227">
        <v>4328500</v>
      </c>
    </row>
    <row r="460" spans="1:7" ht="11.25" x14ac:dyDescent="0.25">
      <c r="A460" s="115" t="s">
        <v>246</v>
      </c>
      <c r="B460" s="123" t="s">
        <v>246</v>
      </c>
      <c r="C460" s="116" t="s">
        <v>292</v>
      </c>
      <c r="D460" s="119" t="s">
        <v>36</v>
      </c>
      <c r="E460" s="250">
        <v>500</v>
      </c>
      <c r="F460" s="250"/>
      <c r="G460" s="227">
        <v>500</v>
      </c>
    </row>
    <row r="461" spans="1:7" ht="11.25" x14ac:dyDescent="0.25">
      <c r="A461" s="115"/>
      <c r="B461" s="123"/>
      <c r="C461" s="116">
        <v>4430</v>
      </c>
      <c r="D461" s="119" t="s">
        <v>84</v>
      </c>
      <c r="E461" s="250">
        <v>500</v>
      </c>
      <c r="F461" s="250"/>
      <c r="G461" s="227">
        <v>500</v>
      </c>
    </row>
    <row r="462" spans="1:7" ht="22.5" x14ac:dyDescent="0.25">
      <c r="A462" s="115" t="s">
        <v>246</v>
      </c>
      <c r="B462" s="123" t="s">
        <v>246</v>
      </c>
      <c r="C462" s="116" t="s">
        <v>293</v>
      </c>
      <c r="D462" s="119" t="s">
        <v>45</v>
      </c>
      <c r="E462" s="250">
        <v>5039</v>
      </c>
      <c r="F462" s="250"/>
      <c r="G462" s="227">
        <v>5039</v>
      </c>
    </row>
    <row r="463" spans="1:7" ht="22.5" x14ac:dyDescent="0.25">
      <c r="A463" s="115" t="s">
        <v>246</v>
      </c>
      <c r="B463" s="123" t="s">
        <v>246</v>
      </c>
      <c r="C463" s="116" t="s">
        <v>294</v>
      </c>
      <c r="D463" s="119" t="s">
        <v>46</v>
      </c>
      <c r="E463" s="250">
        <v>2000</v>
      </c>
      <c r="F463" s="250"/>
      <c r="G463" s="227">
        <v>2000</v>
      </c>
    </row>
    <row r="464" spans="1:7" ht="11.25" customHeight="1" x14ac:dyDescent="0.25">
      <c r="A464" s="113" t="s">
        <v>246</v>
      </c>
      <c r="B464" s="122" t="s">
        <v>386</v>
      </c>
      <c r="C464" s="114" t="s">
        <v>246</v>
      </c>
      <c r="D464" s="118" t="s">
        <v>350</v>
      </c>
      <c r="E464" s="252">
        <f>E465</f>
        <v>340000</v>
      </c>
      <c r="F464" s="252">
        <f>F465</f>
        <v>0</v>
      </c>
      <c r="G464" s="228">
        <f>G465</f>
        <v>340000</v>
      </c>
    </row>
    <row r="465" spans="1:7" ht="11.25" x14ac:dyDescent="0.25">
      <c r="A465" s="115" t="s">
        <v>246</v>
      </c>
      <c r="B465" s="123" t="s">
        <v>246</v>
      </c>
      <c r="C465" s="116" t="s">
        <v>96</v>
      </c>
      <c r="D465" s="119" t="s">
        <v>35</v>
      </c>
      <c r="E465" s="250">
        <v>340000</v>
      </c>
      <c r="F465" s="250"/>
      <c r="G465" s="227">
        <v>340000</v>
      </c>
    </row>
    <row r="466" spans="1:7" ht="11.25" customHeight="1" x14ac:dyDescent="0.25">
      <c r="A466" s="113" t="s">
        <v>246</v>
      </c>
      <c r="B466" s="122" t="s">
        <v>141</v>
      </c>
      <c r="C466" s="114" t="s">
        <v>246</v>
      </c>
      <c r="D466" s="118" t="s">
        <v>83</v>
      </c>
      <c r="E466" s="252">
        <f>E467+E468+E469+E470</f>
        <v>317564.41000000003</v>
      </c>
      <c r="F466" s="252">
        <f>F467+F468+F469+F470</f>
        <v>0</v>
      </c>
      <c r="G466" s="228">
        <f>G467+G468+G469+G470</f>
        <v>317564.41000000003</v>
      </c>
    </row>
    <row r="467" spans="1:7" ht="11.25" x14ac:dyDescent="0.25">
      <c r="A467" s="115" t="s">
        <v>246</v>
      </c>
      <c r="B467" s="123" t="s">
        <v>246</v>
      </c>
      <c r="C467" s="116" t="s">
        <v>142</v>
      </c>
      <c r="D467" s="119" t="s">
        <v>43</v>
      </c>
      <c r="E467" s="250">
        <v>2500</v>
      </c>
      <c r="F467" s="250"/>
      <c r="G467" s="227">
        <v>2500</v>
      </c>
    </row>
    <row r="468" spans="1:7" ht="11.25" x14ac:dyDescent="0.25">
      <c r="A468" s="115" t="s">
        <v>246</v>
      </c>
      <c r="B468" s="123" t="s">
        <v>246</v>
      </c>
      <c r="C468" s="116" t="s">
        <v>105</v>
      </c>
      <c r="D468" s="119" t="s">
        <v>34</v>
      </c>
      <c r="E468" s="250">
        <v>79864.41</v>
      </c>
      <c r="F468" s="250"/>
      <c r="G468" s="227">
        <v>79864.41</v>
      </c>
    </row>
    <row r="469" spans="1:7" ht="11.25" x14ac:dyDescent="0.25">
      <c r="A469" s="115" t="s">
        <v>246</v>
      </c>
      <c r="B469" s="123" t="s">
        <v>246</v>
      </c>
      <c r="C469" s="116" t="s">
        <v>173</v>
      </c>
      <c r="D469" s="119" t="s">
        <v>44</v>
      </c>
      <c r="E469" s="250">
        <v>5000</v>
      </c>
      <c r="F469" s="250"/>
      <c r="G469" s="227">
        <v>5000</v>
      </c>
    </row>
    <row r="470" spans="1:7" ht="11.25" x14ac:dyDescent="0.25">
      <c r="A470" s="115" t="s">
        <v>246</v>
      </c>
      <c r="B470" s="123" t="s">
        <v>246</v>
      </c>
      <c r="C470" s="116" t="s">
        <v>96</v>
      </c>
      <c r="D470" s="119" t="s">
        <v>35</v>
      </c>
      <c r="E470" s="250">
        <v>230200</v>
      </c>
      <c r="F470" s="250"/>
      <c r="G470" s="227">
        <v>230200</v>
      </c>
    </row>
    <row r="471" spans="1:7" ht="11.25" customHeight="1" x14ac:dyDescent="0.25">
      <c r="A471" s="113" t="s">
        <v>246</v>
      </c>
      <c r="B471" s="122" t="s">
        <v>24</v>
      </c>
      <c r="C471" s="130" t="s">
        <v>246</v>
      </c>
      <c r="D471" s="118" t="s">
        <v>82</v>
      </c>
      <c r="E471" s="252">
        <f>E472+E473</f>
        <v>100000</v>
      </c>
      <c r="F471" s="252">
        <f>F472+F473</f>
        <v>0</v>
      </c>
      <c r="G471" s="228">
        <f>G472+G473</f>
        <v>100000</v>
      </c>
    </row>
    <row r="472" spans="1:7" ht="11.25" customHeight="1" x14ac:dyDescent="0.25">
      <c r="A472" s="113"/>
      <c r="B472" s="208"/>
      <c r="C472" s="132">
        <v>4300</v>
      </c>
      <c r="D472" s="119" t="s">
        <v>35</v>
      </c>
      <c r="E472" s="250">
        <v>10000</v>
      </c>
      <c r="F472" s="250"/>
      <c r="G472" s="222">
        <v>10000</v>
      </c>
    </row>
    <row r="473" spans="1:7" ht="56.25" x14ac:dyDescent="0.25">
      <c r="A473" s="115" t="s">
        <v>246</v>
      </c>
      <c r="B473" s="123" t="s">
        <v>246</v>
      </c>
      <c r="C473" s="209" t="s">
        <v>23</v>
      </c>
      <c r="D473" s="119" t="s">
        <v>349</v>
      </c>
      <c r="E473" s="250">
        <v>90000</v>
      </c>
      <c r="F473" s="250"/>
      <c r="G473" s="227">
        <v>90000</v>
      </c>
    </row>
    <row r="474" spans="1:7" ht="11.25" customHeight="1" x14ac:dyDescent="0.25">
      <c r="A474" s="113" t="s">
        <v>246</v>
      </c>
      <c r="B474" s="122" t="s">
        <v>387</v>
      </c>
      <c r="C474" s="114" t="s">
        <v>246</v>
      </c>
      <c r="D474" s="118" t="s">
        <v>65</v>
      </c>
      <c r="E474" s="252">
        <f>E475+E476+E477+E478+E479+E480</f>
        <v>127695.5</v>
      </c>
      <c r="F474" s="252">
        <f>F475+F476+F477+F478+F479+F480</f>
        <v>0</v>
      </c>
      <c r="G474" s="228">
        <f>G475+G476+G477+G478+G479+G480</f>
        <v>127695.5</v>
      </c>
    </row>
    <row r="475" spans="1:7" ht="45" x14ac:dyDescent="0.25">
      <c r="A475" s="115" t="s">
        <v>246</v>
      </c>
      <c r="B475" s="123" t="s">
        <v>246</v>
      </c>
      <c r="C475" s="116" t="s">
        <v>224</v>
      </c>
      <c r="D475" s="119" t="s">
        <v>252</v>
      </c>
      <c r="E475" s="250">
        <v>120000</v>
      </c>
      <c r="F475" s="250"/>
      <c r="G475" s="227">
        <v>120000</v>
      </c>
    </row>
    <row r="476" spans="1:7" ht="11.25" x14ac:dyDescent="0.25">
      <c r="A476" s="115" t="s">
        <v>246</v>
      </c>
      <c r="B476" s="123" t="s">
        <v>246</v>
      </c>
      <c r="C476" s="116" t="s">
        <v>159</v>
      </c>
      <c r="D476" s="119" t="s">
        <v>32</v>
      </c>
      <c r="E476" s="250">
        <v>171</v>
      </c>
      <c r="F476" s="250"/>
      <c r="G476" s="227">
        <v>171</v>
      </c>
    </row>
    <row r="477" spans="1:7" ht="33.75" x14ac:dyDescent="0.25">
      <c r="A477" s="115" t="s">
        <v>246</v>
      </c>
      <c r="B477" s="123" t="s">
        <v>246</v>
      </c>
      <c r="C477" s="116" t="s">
        <v>162</v>
      </c>
      <c r="D477" s="119" t="s">
        <v>479</v>
      </c>
      <c r="E477" s="250">
        <v>24.5</v>
      </c>
      <c r="F477" s="250"/>
      <c r="G477" s="227">
        <v>24.5</v>
      </c>
    </row>
    <row r="478" spans="1:7" ht="11.25" x14ac:dyDescent="0.25">
      <c r="A478" s="115" t="s">
        <v>246</v>
      </c>
      <c r="B478" s="123" t="s">
        <v>246</v>
      </c>
      <c r="C478" s="116" t="s">
        <v>142</v>
      </c>
      <c r="D478" s="119" t="s">
        <v>43</v>
      </c>
      <c r="E478" s="250">
        <v>1000</v>
      </c>
      <c r="F478" s="250"/>
      <c r="G478" s="227">
        <v>1000</v>
      </c>
    </row>
    <row r="479" spans="1:7" ht="11.25" x14ac:dyDescent="0.25">
      <c r="A479" s="115" t="s">
        <v>246</v>
      </c>
      <c r="B479" s="123" t="s">
        <v>246</v>
      </c>
      <c r="C479" s="116" t="s">
        <v>105</v>
      </c>
      <c r="D479" s="119" t="s">
        <v>34</v>
      </c>
      <c r="E479" s="250">
        <v>1500</v>
      </c>
      <c r="F479" s="250"/>
      <c r="G479" s="227">
        <v>1500</v>
      </c>
    </row>
    <row r="480" spans="1:7" ht="11.25" x14ac:dyDescent="0.25">
      <c r="A480" s="115" t="s">
        <v>246</v>
      </c>
      <c r="B480" s="123" t="s">
        <v>246</v>
      </c>
      <c r="C480" s="116" t="s">
        <v>96</v>
      </c>
      <c r="D480" s="119" t="s">
        <v>35</v>
      </c>
      <c r="E480" s="250">
        <v>5000</v>
      </c>
      <c r="F480" s="250"/>
      <c r="G480" s="227">
        <v>5000</v>
      </c>
    </row>
    <row r="481" spans="1:7" ht="11.25" customHeight="1" x14ac:dyDescent="0.25">
      <c r="A481" s="113" t="s">
        <v>246</v>
      </c>
      <c r="B481" s="122" t="s">
        <v>86</v>
      </c>
      <c r="C481" s="130" t="s">
        <v>246</v>
      </c>
      <c r="D481" s="118" t="s">
        <v>152</v>
      </c>
      <c r="E481" s="252">
        <f>E482+E483+E484+E485</f>
        <v>1350800</v>
      </c>
      <c r="F481" s="252">
        <f>F482+F483+F484+F485</f>
        <v>0</v>
      </c>
      <c r="G481" s="228">
        <f>G482+G483+G484+G485</f>
        <v>1350800</v>
      </c>
    </row>
    <row r="482" spans="1:7" ht="11.25" customHeight="1" x14ac:dyDescent="0.25">
      <c r="A482" s="113"/>
      <c r="B482" s="208"/>
      <c r="C482" s="132">
        <v>4210</v>
      </c>
      <c r="D482" s="119" t="s">
        <v>34</v>
      </c>
      <c r="E482" s="250">
        <v>6800</v>
      </c>
      <c r="F482" s="250"/>
      <c r="G482" s="222">
        <v>6800</v>
      </c>
    </row>
    <row r="483" spans="1:7" ht="11.25" x14ac:dyDescent="0.25">
      <c r="A483" s="115" t="s">
        <v>246</v>
      </c>
      <c r="B483" s="123" t="s">
        <v>246</v>
      </c>
      <c r="C483" s="209" t="s">
        <v>173</v>
      </c>
      <c r="D483" s="119" t="s">
        <v>44</v>
      </c>
      <c r="E483" s="250">
        <v>650000</v>
      </c>
      <c r="F483" s="250"/>
      <c r="G483" s="227">
        <v>650000</v>
      </c>
    </row>
    <row r="484" spans="1:7" ht="11.25" x14ac:dyDescent="0.25">
      <c r="A484" s="115" t="s">
        <v>246</v>
      </c>
      <c r="B484" s="123" t="s">
        <v>246</v>
      </c>
      <c r="C484" s="116" t="s">
        <v>96</v>
      </c>
      <c r="D484" s="119" t="s">
        <v>35</v>
      </c>
      <c r="E484" s="250">
        <v>394000</v>
      </c>
      <c r="F484" s="250"/>
      <c r="G484" s="227">
        <v>394000</v>
      </c>
    </row>
    <row r="485" spans="1:7" ht="22.5" x14ac:dyDescent="0.25">
      <c r="A485" s="115" t="s">
        <v>246</v>
      </c>
      <c r="B485" s="123" t="s">
        <v>246</v>
      </c>
      <c r="C485" s="116" t="s">
        <v>9</v>
      </c>
      <c r="D485" s="119" t="s">
        <v>90</v>
      </c>
      <c r="E485" s="250">
        <v>300000</v>
      </c>
      <c r="F485" s="250"/>
      <c r="G485" s="227">
        <v>300000</v>
      </c>
    </row>
    <row r="486" spans="1:7" ht="33.75" hidden="1" customHeight="1" x14ac:dyDescent="0.25">
      <c r="A486" s="113" t="s">
        <v>246</v>
      </c>
      <c r="B486" s="122"/>
      <c r="C486" s="114"/>
      <c r="D486" s="118"/>
      <c r="E486" s="252"/>
      <c r="F486" s="252"/>
      <c r="G486" s="221"/>
    </row>
    <row r="487" spans="1:7" ht="11.25" hidden="1" x14ac:dyDescent="0.25">
      <c r="A487" s="115" t="s">
        <v>246</v>
      </c>
      <c r="B487" s="123"/>
      <c r="C487" s="116"/>
      <c r="D487" s="119"/>
      <c r="E487" s="250"/>
      <c r="F487" s="250"/>
      <c r="G487" s="227"/>
    </row>
    <row r="488" spans="1:7" ht="22.5" customHeight="1" x14ac:dyDescent="0.25">
      <c r="A488" s="113" t="s">
        <v>246</v>
      </c>
      <c r="B488" s="122" t="s">
        <v>388</v>
      </c>
      <c r="C488" s="114" t="s">
        <v>246</v>
      </c>
      <c r="D488" s="118" t="s">
        <v>93</v>
      </c>
      <c r="E488" s="252">
        <f>E489+E490+E491+E492</f>
        <v>87000</v>
      </c>
      <c r="F488" s="252">
        <f>F489+F490+F491+F492</f>
        <v>0</v>
      </c>
      <c r="G488" s="228">
        <f>G489+G490+G491+G492</f>
        <v>87000</v>
      </c>
    </row>
    <row r="489" spans="1:7" ht="45" x14ac:dyDescent="0.25">
      <c r="A489" s="115" t="s">
        <v>246</v>
      </c>
      <c r="B489" s="123" t="s">
        <v>246</v>
      </c>
      <c r="C489" s="116" t="s">
        <v>320</v>
      </c>
      <c r="D489" s="119" t="s">
        <v>321</v>
      </c>
      <c r="E489" s="250">
        <v>30000</v>
      </c>
      <c r="F489" s="250"/>
      <c r="G489" s="227">
        <v>30000</v>
      </c>
    </row>
    <row r="490" spans="1:7" ht="11.25" x14ac:dyDescent="0.25">
      <c r="A490" s="115" t="s">
        <v>246</v>
      </c>
      <c r="B490" s="123" t="s">
        <v>246</v>
      </c>
      <c r="C490" s="116" t="s">
        <v>105</v>
      </c>
      <c r="D490" s="119" t="s">
        <v>34</v>
      </c>
      <c r="E490" s="250">
        <v>20000</v>
      </c>
      <c r="F490" s="250"/>
      <c r="G490" s="227">
        <v>20000</v>
      </c>
    </row>
    <row r="491" spans="1:7" ht="11.25" x14ac:dyDescent="0.25">
      <c r="A491" s="115" t="s">
        <v>246</v>
      </c>
      <c r="B491" s="123" t="s">
        <v>246</v>
      </c>
      <c r="C491" s="140" t="s">
        <v>96</v>
      </c>
      <c r="D491" s="119" t="s">
        <v>35</v>
      </c>
      <c r="E491" s="250">
        <v>32000</v>
      </c>
      <c r="F491" s="264"/>
      <c r="G491" s="227">
        <v>32000</v>
      </c>
    </row>
    <row r="492" spans="1:7" ht="22.5" x14ac:dyDescent="0.25">
      <c r="A492" s="113"/>
      <c r="B492" s="123"/>
      <c r="C492" s="137">
        <v>6050</v>
      </c>
      <c r="D492" s="139" t="s">
        <v>90</v>
      </c>
      <c r="E492" s="262">
        <v>5000</v>
      </c>
      <c r="F492" s="260"/>
      <c r="G492" s="272">
        <v>5000</v>
      </c>
    </row>
    <row r="493" spans="1:7" ht="11.25" customHeight="1" x14ac:dyDescent="0.25">
      <c r="A493" s="113" t="s">
        <v>246</v>
      </c>
      <c r="B493" s="122" t="s">
        <v>244</v>
      </c>
      <c r="C493" s="141" t="s">
        <v>246</v>
      </c>
      <c r="D493" s="118" t="s">
        <v>78</v>
      </c>
      <c r="E493" s="252">
        <f>E497+E498+E500</f>
        <v>316000</v>
      </c>
      <c r="F493" s="252">
        <f>F497+F498+F500</f>
        <v>0</v>
      </c>
      <c r="G493" s="228">
        <f>G497+G498+G500</f>
        <v>316000</v>
      </c>
    </row>
    <row r="494" spans="1:7" ht="11.25" hidden="1" x14ac:dyDescent="0.25">
      <c r="A494" s="115" t="s">
        <v>246</v>
      </c>
      <c r="B494" s="123" t="s">
        <v>246</v>
      </c>
      <c r="C494" s="116" t="s">
        <v>159</v>
      </c>
      <c r="D494" s="119" t="s">
        <v>32</v>
      </c>
      <c r="E494" s="250"/>
      <c r="F494" s="250"/>
      <c r="G494" s="227">
        <v>0</v>
      </c>
    </row>
    <row r="495" spans="1:7" ht="11.25" hidden="1" x14ac:dyDescent="0.25">
      <c r="A495" s="115" t="s">
        <v>246</v>
      </c>
      <c r="B495" s="123" t="s">
        <v>246</v>
      </c>
      <c r="C495" s="116" t="s">
        <v>162</v>
      </c>
      <c r="D495" s="119" t="s">
        <v>33</v>
      </c>
      <c r="E495" s="250"/>
      <c r="F495" s="250"/>
      <c r="G495" s="227">
        <v>0</v>
      </c>
    </row>
    <row r="496" spans="1:7" ht="11.25" hidden="1" x14ac:dyDescent="0.25">
      <c r="A496" s="115" t="s">
        <v>246</v>
      </c>
      <c r="B496" s="123" t="s">
        <v>246</v>
      </c>
      <c r="C496" s="116" t="s">
        <v>142</v>
      </c>
      <c r="D496" s="119" t="s">
        <v>43</v>
      </c>
      <c r="E496" s="250"/>
      <c r="F496" s="250"/>
      <c r="G496" s="227">
        <v>0</v>
      </c>
    </row>
    <row r="497" spans="1:7" ht="11.25" x14ac:dyDescent="0.25">
      <c r="A497" s="115" t="s">
        <v>246</v>
      </c>
      <c r="B497" s="123" t="s">
        <v>246</v>
      </c>
      <c r="C497" s="116" t="s">
        <v>105</v>
      </c>
      <c r="D497" s="119" t="s">
        <v>34</v>
      </c>
      <c r="E497" s="250">
        <v>49000</v>
      </c>
      <c r="F497" s="250"/>
      <c r="G497" s="227">
        <v>49000</v>
      </c>
    </row>
    <row r="498" spans="1:7" ht="11.25" x14ac:dyDescent="0.25">
      <c r="A498" s="115" t="s">
        <v>246</v>
      </c>
      <c r="B498" s="123" t="s">
        <v>246</v>
      </c>
      <c r="C498" s="116" t="s">
        <v>173</v>
      </c>
      <c r="D498" s="119" t="s">
        <v>44</v>
      </c>
      <c r="E498" s="250">
        <v>235000</v>
      </c>
      <c r="F498" s="250"/>
      <c r="G498" s="227">
        <v>235000</v>
      </c>
    </row>
    <row r="499" spans="1:7" ht="11.25" hidden="1" x14ac:dyDescent="0.25">
      <c r="A499" s="115" t="s">
        <v>246</v>
      </c>
      <c r="B499" s="123" t="s">
        <v>246</v>
      </c>
      <c r="C499" s="116" t="s">
        <v>253</v>
      </c>
      <c r="D499" s="119" t="s">
        <v>48</v>
      </c>
      <c r="E499" s="250"/>
      <c r="F499" s="250"/>
      <c r="G499" s="227">
        <v>0</v>
      </c>
    </row>
    <row r="500" spans="1:7" ht="11.25" x14ac:dyDescent="0.25">
      <c r="A500" s="115" t="s">
        <v>246</v>
      </c>
      <c r="B500" s="123" t="s">
        <v>246</v>
      </c>
      <c r="C500" s="116" t="s">
        <v>96</v>
      </c>
      <c r="D500" s="119" t="s">
        <v>35</v>
      </c>
      <c r="E500" s="250">
        <v>32000</v>
      </c>
      <c r="F500" s="250"/>
      <c r="G500" s="227">
        <v>32000</v>
      </c>
    </row>
    <row r="501" spans="1:7" ht="22.5" hidden="1" x14ac:dyDescent="0.25">
      <c r="A501" s="115" t="s">
        <v>246</v>
      </c>
      <c r="B501" s="123" t="s">
        <v>246</v>
      </c>
      <c r="C501" s="116" t="s">
        <v>178</v>
      </c>
      <c r="D501" s="119" t="s">
        <v>277</v>
      </c>
      <c r="E501" s="250"/>
      <c r="F501" s="250"/>
      <c r="G501" s="227">
        <v>0</v>
      </c>
    </row>
    <row r="502" spans="1:7" ht="22.5" x14ac:dyDescent="0.25">
      <c r="A502" s="111" t="s">
        <v>155</v>
      </c>
      <c r="B502" s="121" t="s">
        <v>246</v>
      </c>
      <c r="C502" s="112" t="s">
        <v>246</v>
      </c>
      <c r="D502" s="117" t="s">
        <v>56</v>
      </c>
      <c r="E502" s="251">
        <f>E503+E508+E515+E518+E522+E524</f>
        <v>3040740.1399999997</v>
      </c>
      <c r="F502" s="251">
        <f>F503+F508+F515+F518+F522+F524</f>
        <v>0</v>
      </c>
      <c r="G502" s="220">
        <f>G503+G508+G515+G518+G522+G524</f>
        <v>3040740.1399999997</v>
      </c>
    </row>
    <row r="503" spans="1:7" ht="11.25" customHeight="1" x14ac:dyDescent="0.25">
      <c r="A503" s="113" t="s">
        <v>246</v>
      </c>
      <c r="B503" s="122" t="s">
        <v>156</v>
      </c>
      <c r="C503" s="114" t="s">
        <v>246</v>
      </c>
      <c r="D503" s="118" t="s">
        <v>79</v>
      </c>
      <c r="E503" s="252">
        <f>E504+E505+E506+E507</f>
        <v>14000</v>
      </c>
      <c r="F503" s="252">
        <f>F504+F505+F506+F507</f>
        <v>0</v>
      </c>
      <c r="G503" s="228">
        <f>G504+G505+G506+G507</f>
        <v>14000</v>
      </c>
    </row>
    <row r="504" spans="1:7" ht="67.5" x14ac:dyDescent="0.25">
      <c r="A504" s="115" t="s">
        <v>246</v>
      </c>
      <c r="B504" s="123" t="s">
        <v>246</v>
      </c>
      <c r="C504" s="116" t="s">
        <v>235</v>
      </c>
      <c r="D504" s="119" t="s">
        <v>301</v>
      </c>
      <c r="E504" s="250">
        <v>9000</v>
      </c>
      <c r="F504" s="250"/>
      <c r="G504" s="227">
        <v>9000</v>
      </c>
    </row>
    <row r="505" spans="1:7" ht="11.25" x14ac:dyDescent="0.25">
      <c r="A505" s="115" t="s">
        <v>246</v>
      </c>
      <c r="B505" s="123" t="s">
        <v>246</v>
      </c>
      <c r="C505" s="116" t="s">
        <v>142</v>
      </c>
      <c r="D505" s="119" t="s">
        <v>43</v>
      </c>
      <c r="E505" s="250">
        <v>1000</v>
      </c>
      <c r="F505" s="250"/>
      <c r="G505" s="227">
        <v>1000</v>
      </c>
    </row>
    <row r="506" spans="1:7" ht="11.25" x14ac:dyDescent="0.25">
      <c r="A506" s="115" t="s">
        <v>246</v>
      </c>
      <c r="B506" s="123" t="s">
        <v>246</v>
      </c>
      <c r="C506" s="116" t="s">
        <v>105</v>
      </c>
      <c r="D506" s="119" t="s">
        <v>34</v>
      </c>
      <c r="E506" s="250">
        <v>2000</v>
      </c>
      <c r="F506" s="250"/>
      <c r="G506" s="227">
        <v>2000</v>
      </c>
    </row>
    <row r="507" spans="1:7" ht="11.25" x14ac:dyDescent="0.25">
      <c r="A507" s="115" t="s">
        <v>246</v>
      </c>
      <c r="B507" s="123" t="s">
        <v>246</v>
      </c>
      <c r="C507" s="116" t="s">
        <v>96</v>
      </c>
      <c r="D507" s="119" t="s">
        <v>35</v>
      </c>
      <c r="E507" s="250">
        <v>2000</v>
      </c>
      <c r="F507" s="250"/>
      <c r="G507" s="227">
        <v>2000</v>
      </c>
    </row>
    <row r="508" spans="1:7" ht="11.25" customHeight="1" x14ac:dyDescent="0.25">
      <c r="A508" s="113" t="s">
        <v>246</v>
      </c>
      <c r="B508" s="122" t="s">
        <v>158</v>
      </c>
      <c r="C508" s="114" t="s">
        <v>246</v>
      </c>
      <c r="D508" s="118" t="s">
        <v>57</v>
      </c>
      <c r="E508" s="252">
        <f>E509+E510+E511+E512+E513+E514</f>
        <v>1756756.08</v>
      </c>
      <c r="F508" s="252">
        <f>F509+F510+F511+F512+F513+F514</f>
        <v>0</v>
      </c>
      <c r="G508" s="228">
        <f>G509+G510+G511+G512+G513+G514</f>
        <v>1756756.08</v>
      </c>
    </row>
    <row r="509" spans="1:7" ht="22.5" x14ac:dyDescent="0.25">
      <c r="A509" s="115" t="s">
        <v>246</v>
      </c>
      <c r="B509" s="123" t="s">
        <v>246</v>
      </c>
      <c r="C509" s="116" t="s">
        <v>351</v>
      </c>
      <c r="D509" s="119" t="s">
        <v>58</v>
      </c>
      <c r="E509" s="250">
        <v>1531246</v>
      </c>
      <c r="F509" s="250"/>
      <c r="G509" s="227">
        <v>1531246</v>
      </c>
    </row>
    <row r="510" spans="1:7" ht="11.25" x14ac:dyDescent="0.25">
      <c r="A510" s="115" t="s">
        <v>246</v>
      </c>
      <c r="B510" s="123" t="s">
        <v>246</v>
      </c>
      <c r="C510" s="116" t="s">
        <v>142</v>
      </c>
      <c r="D510" s="119" t="s">
        <v>43</v>
      </c>
      <c r="E510" s="250">
        <v>13800</v>
      </c>
      <c r="F510" s="250"/>
      <c r="G510" s="227">
        <v>13800</v>
      </c>
    </row>
    <row r="511" spans="1:7" ht="11.25" x14ac:dyDescent="0.25">
      <c r="A511" s="115" t="s">
        <v>246</v>
      </c>
      <c r="B511" s="123" t="s">
        <v>246</v>
      </c>
      <c r="C511" s="116" t="s">
        <v>105</v>
      </c>
      <c r="D511" s="119" t="s">
        <v>34</v>
      </c>
      <c r="E511" s="250">
        <v>76745.759999999995</v>
      </c>
      <c r="F511" s="250"/>
      <c r="G511" s="227">
        <v>76745.759999999995</v>
      </c>
    </row>
    <row r="512" spans="1:7" ht="11.25" x14ac:dyDescent="0.25">
      <c r="A512" s="115" t="s">
        <v>246</v>
      </c>
      <c r="B512" s="123" t="s">
        <v>246</v>
      </c>
      <c r="C512" s="116" t="s">
        <v>173</v>
      </c>
      <c r="D512" s="119" t="s">
        <v>44</v>
      </c>
      <c r="E512" s="250">
        <v>61000</v>
      </c>
      <c r="F512" s="250"/>
      <c r="G512" s="227">
        <v>61000</v>
      </c>
    </row>
    <row r="513" spans="1:7" ht="11.25" x14ac:dyDescent="0.25">
      <c r="A513" s="115" t="s">
        <v>246</v>
      </c>
      <c r="B513" s="123" t="s">
        <v>246</v>
      </c>
      <c r="C513" s="116" t="s">
        <v>96</v>
      </c>
      <c r="D513" s="119" t="s">
        <v>35</v>
      </c>
      <c r="E513" s="250">
        <v>72783.520000000004</v>
      </c>
      <c r="F513" s="250"/>
      <c r="G513" s="227">
        <v>72783.520000000004</v>
      </c>
    </row>
    <row r="514" spans="1:7" ht="22.5" x14ac:dyDescent="0.25">
      <c r="A514" s="115" t="s">
        <v>246</v>
      </c>
      <c r="B514" s="123" t="s">
        <v>246</v>
      </c>
      <c r="C514" s="116" t="s">
        <v>178</v>
      </c>
      <c r="D514" s="119" t="s">
        <v>277</v>
      </c>
      <c r="E514" s="250">
        <v>1180.8</v>
      </c>
      <c r="F514" s="250"/>
      <c r="G514" s="227">
        <v>1180.8</v>
      </c>
    </row>
    <row r="515" spans="1:7" ht="11.25" customHeight="1" x14ac:dyDescent="0.25">
      <c r="A515" s="113" t="s">
        <v>246</v>
      </c>
      <c r="B515" s="122" t="s">
        <v>181</v>
      </c>
      <c r="C515" s="114" t="s">
        <v>246</v>
      </c>
      <c r="D515" s="118" t="s">
        <v>59</v>
      </c>
      <c r="E515" s="252">
        <f>E516+E517</f>
        <v>431963.01</v>
      </c>
      <c r="F515" s="252">
        <f>F516+F517</f>
        <v>0</v>
      </c>
      <c r="G515" s="228">
        <f>G516+G517</f>
        <v>431963.01</v>
      </c>
    </row>
    <row r="516" spans="1:7" ht="22.5" x14ac:dyDescent="0.25">
      <c r="A516" s="115" t="s">
        <v>246</v>
      </c>
      <c r="B516" s="123" t="s">
        <v>246</v>
      </c>
      <c r="C516" s="140" t="s">
        <v>351</v>
      </c>
      <c r="D516" s="119" t="s">
        <v>58</v>
      </c>
      <c r="E516" s="250">
        <v>431742</v>
      </c>
      <c r="F516" s="250"/>
      <c r="G516" s="227">
        <v>431742</v>
      </c>
    </row>
    <row r="517" spans="1:7" ht="11.25" x14ac:dyDescent="0.25">
      <c r="A517" s="113"/>
      <c r="B517" s="123"/>
      <c r="C517" s="137">
        <v>4210</v>
      </c>
      <c r="D517" s="119" t="s">
        <v>34</v>
      </c>
      <c r="E517" s="250">
        <v>221.01</v>
      </c>
      <c r="F517" s="250"/>
      <c r="G517" s="227">
        <v>221.01</v>
      </c>
    </row>
    <row r="518" spans="1:7" ht="11.25" customHeight="1" x14ac:dyDescent="0.25">
      <c r="A518" s="113" t="s">
        <v>246</v>
      </c>
      <c r="B518" s="122" t="s">
        <v>389</v>
      </c>
      <c r="C518" s="141" t="s">
        <v>246</v>
      </c>
      <c r="D518" s="118" t="s">
        <v>60</v>
      </c>
      <c r="E518" s="252">
        <f>E519+E520+E521</f>
        <v>622190</v>
      </c>
      <c r="F518" s="252">
        <f>F519+F520+F521</f>
        <v>0</v>
      </c>
      <c r="G518" s="228">
        <f>G519+G520+G521</f>
        <v>622190</v>
      </c>
    </row>
    <row r="519" spans="1:7" ht="22.5" x14ac:dyDescent="0.25">
      <c r="A519" s="115" t="s">
        <v>246</v>
      </c>
      <c r="B519" s="123" t="s">
        <v>246</v>
      </c>
      <c r="C519" s="116" t="s">
        <v>351</v>
      </c>
      <c r="D519" s="119" t="s">
        <v>58</v>
      </c>
      <c r="E519" s="250">
        <v>609590</v>
      </c>
      <c r="F519" s="250"/>
      <c r="G519" s="227">
        <v>609590</v>
      </c>
    </row>
    <row r="520" spans="1:7" ht="11.25" x14ac:dyDescent="0.25">
      <c r="A520" s="115" t="s">
        <v>246</v>
      </c>
      <c r="B520" s="123" t="s">
        <v>246</v>
      </c>
      <c r="C520" s="140" t="s">
        <v>96</v>
      </c>
      <c r="D520" s="119" t="s">
        <v>35</v>
      </c>
      <c r="E520" s="250">
        <v>9600</v>
      </c>
      <c r="F520" s="264"/>
      <c r="G520" s="227">
        <v>9600</v>
      </c>
    </row>
    <row r="521" spans="1:7" ht="22.5" x14ac:dyDescent="0.25">
      <c r="A521" s="113"/>
      <c r="B521" s="123"/>
      <c r="C521" s="137">
        <v>4360</v>
      </c>
      <c r="D521" s="139" t="s">
        <v>277</v>
      </c>
      <c r="E521" s="262">
        <v>3000</v>
      </c>
      <c r="F521" s="260"/>
      <c r="G521" s="272">
        <v>3000</v>
      </c>
    </row>
    <row r="522" spans="1:7" ht="11.25" customHeight="1" x14ac:dyDescent="0.25">
      <c r="A522" s="113" t="s">
        <v>246</v>
      </c>
      <c r="B522" s="122" t="s">
        <v>390</v>
      </c>
      <c r="C522" s="141" t="s">
        <v>246</v>
      </c>
      <c r="D522" s="118" t="s">
        <v>80</v>
      </c>
      <c r="E522" s="252">
        <f>E523</f>
        <v>100000</v>
      </c>
      <c r="F522" s="252">
        <f>F523</f>
        <v>0</v>
      </c>
      <c r="G522" s="228">
        <v>100000</v>
      </c>
    </row>
    <row r="523" spans="1:7" ht="56.25" x14ac:dyDescent="0.25">
      <c r="A523" s="115" t="s">
        <v>246</v>
      </c>
      <c r="B523" s="123" t="s">
        <v>246</v>
      </c>
      <c r="C523" s="116" t="s">
        <v>352</v>
      </c>
      <c r="D523" s="119" t="s">
        <v>81</v>
      </c>
      <c r="E523" s="250">
        <v>100000</v>
      </c>
      <c r="F523" s="250"/>
      <c r="G523" s="227">
        <v>100000</v>
      </c>
    </row>
    <row r="524" spans="1:7" ht="11.25" customHeight="1" x14ac:dyDescent="0.25">
      <c r="A524" s="113" t="s">
        <v>246</v>
      </c>
      <c r="B524" s="122" t="s">
        <v>184</v>
      </c>
      <c r="C524" s="114" t="s">
        <v>246</v>
      </c>
      <c r="D524" s="118" t="s">
        <v>78</v>
      </c>
      <c r="E524" s="252">
        <f>E525+E526+E527</f>
        <v>115831.05</v>
      </c>
      <c r="F524" s="252">
        <f>F525+F526+F527</f>
        <v>0</v>
      </c>
      <c r="G524" s="228">
        <f>G525+G526+G527</f>
        <v>115831.04999999999</v>
      </c>
    </row>
    <row r="525" spans="1:7" ht="11.25" x14ac:dyDescent="0.25">
      <c r="A525" s="115" t="s">
        <v>246</v>
      </c>
      <c r="B525" s="123" t="s">
        <v>246</v>
      </c>
      <c r="C525" s="116" t="s">
        <v>142</v>
      </c>
      <c r="D525" s="119" t="s">
        <v>43</v>
      </c>
      <c r="E525" s="250">
        <v>1500</v>
      </c>
      <c r="F525" s="250"/>
      <c r="G525" s="227">
        <f>E525+F525</f>
        <v>1500</v>
      </c>
    </row>
    <row r="526" spans="1:7" ht="11.25" x14ac:dyDescent="0.25">
      <c r="A526" s="115" t="s">
        <v>246</v>
      </c>
      <c r="B526" s="123" t="s">
        <v>246</v>
      </c>
      <c r="C526" s="116" t="s">
        <v>105</v>
      </c>
      <c r="D526" s="119" t="s">
        <v>34</v>
      </c>
      <c r="E526" s="250">
        <v>65212.38</v>
      </c>
      <c r="F526" s="250">
        <v>-2350</v>
      </c>
      <c r="G526" s="227">
        <f t="shared" ref="G526:G527" si="2">E526+F526</f>
        <v>62862.38</v>
      </c>
    </row>
    <row r="527" spans="1:7" ht="11.25" x14ac:dyDescent="0.25">
      <c r="A527" s="115" t="s">
        <v>246</v>
      </c>
      <c r="B527" s="123" t="s">
        <v>246</v>
      </c>
      <c r="C527" s="116" t="s">
        <v>96</v>
      </c>
      <c r="D527" s="119" t="s">
        <v>35</v>
      </c>
      <c r="E527" s="250">
        <v>49118.67</v>
      </c>
      <c r="F527" s="250">
        <v>2350</v>
      </c>
      <c r="G527" s="227">
        <f t="shared" si="2"/>
        <v>51468.67</v>
      </c>
    </row>
    <row r="528" spans="1:7" ht="11.25" x14ac:dyDescent="0.25">
      <c r="A528" s="111" t="s">
        <v>25</v>
      </c>
      <c r="B528" s="121" t="s">
        <v>246</v>
      </c>
      <c r="C528" s="112" t="s">
        <v>246</v>
      </c>
      <c r="D528" s="117" t="s">
        <v>91</v>
      </c>
      <c r="E528" s="251">
        <f>E529+E538</f>
        <v>768840.41999999993</v>
      </c>
      <c r="F528" s="251"/>
      <c r="G528" s="220">
        <f>G529+G538</f>
        <v>638840.41999999993</v>
      </c>
    </row>
    <row r="529" spans="1:7" ht="11.25" customHeight="1" x14ac:dyDescent="0.25">
      <c r="A529" s="113" t="s">
        <v>246</v>
      </c>
      <c r="B529" s="122" t="s">
        <v>26</v>
      </c>
      <c r="C529" s="114" t="s">
        <v>246</v>
      </c>
      <c r="D529" s="118" t="s">
        <v>92</v>
      </c>
      <c r="E529" s="252">
        <f>E530+E531+E532+E533+E534+E535+E536+E537</f>
        <v>387867.42</v>
      </c>
      <c r="F529" s="252">
        <f>F530+F531+F532+F533+F534+F535+F536+F537</f>
        <v>0</v>
      </c>
      <c r="G529" s="228">
        <f>G530+G531+G532+G533+G534+G535+G536+G537</f>
        <v>257867.41999999998</v>
      </c>
    </row>
    <row r="530" spans="1:7" ht="11.25" x14ac:dyDescent="0.25">
      <c r="A530" s="115" t="s">
        <v>246</v>
      </c>
      <c r="B530" s="123" t="s">
        <v>246</v>
      </c>
      <c r="C530" s="116" t="s">
        <v>159</v>
      </c>
      <c r="D530" s="119" t="s">
        <v>32</v>
      </c>
      <c r="E530" s="250">
        <v>14700</v>
      </c>
      <c r="F530" s="250"/>
      <c r="G530" s="227">
        <v>14700</v>
      </c>
    </row>
    <row r="531" spans="1:7" ht="33.75" x14ac:dyDescent="0.25">
      <c r="A531" s="115" t="s">
        <v>246</v>
      </c>
      <c r="B531" s="123" t="s">
        <v>246</v>
      </c>
      <c r="C531" s="116" t="s">
        <v>162</v>
      </c>
      <c r="D531" s="119" t="s">
        <v>479</v>
      </c>
      <c r="E531" s="250">
        <v>2100</v>
      </c>
      <c r="F531" s="250"/>
      <c r="G531" s="227">
        <v>2100</v>
      </c>
    </row>
    <row r="532" spans="1:7" ht="11.25" x14ac:dyDescent="0.25">
      <c r="A532" s="115" t="s">
        <v>246</v>
      </c>
      <c r="B532" s="123" t="s">
        <v>246</v>
      </c>
      <c r="C532" s="116" t="s">
        <v>142</v>
      </c>
      <c r="D532" s="119" t="s">
        <v>43</v>
      </c>
      <c r="E532" s="250">
        <v>88700</v>
      </c>
      <c r="F532" s="250"/>
      <c r="G532" s="227">
        <v>88700</v>
      </c>
    </row>
    <row r="533" spans="1:7" ht="11.25" x14ac:dyDescent="0.25">
      <c r="A533" s="115" t="s">
        <v>246</v>
      </c>
      <c r="B533" s="123" t="s">
        <v>246</v>
      </c>
      <c r="C533" s="116" t="s">
        <v>105</v>
      </c>
      <c r="D533" s="119" t="s">
        <v>34</v>
      </c>
      <c r="E533" s="250">
        <v>61459.65</v>
      </c>
      <c r="F533" s="250"/>
      <c r="G533" s="227">
        <v>61459.65</v>
      </c>
    </row>
    <row r="534" spans="1:7" ht="11.25" x14ac:dyDescent="0.25">
      <c r="A534" s="115" t="s">
        <v>246</v>
      </c>
      <c r="B534" s="123" t="s">
        <v>246</v>
      </c>
      <c r="C534" s="116" t="s">
        <v>173</v>
      </c>
      <c r="D534" s="119" t="s">
        <v>44</v>
      </c>
      <c r="E534" s="250">
        <v>21500</v>
      </c>
      <c r="F534" s="250"/>
      <c r="G534" s="227">
        <v>21500</v>
      </c>
    </row>
    <row r="535" spans="1:7" ht="11.25" x14ac:dyDescent="0.25">
      <c r="A535" s="115" t="s">
        <v>246</v>
      </c>
      <c r="B535" s="123" t="s">
        <v>246</v>
      </c>
      <c r="C535" s="116" t="s">
        <v>253</v>
      </c>
      <c r="D535" s="119" t="s">
        <v>48</v>
      </c>
      <c r="E535" s="250">
        <v>5000</v>
      </c>
      <c r="F535" s="250"/>
      <c r="G535" s="227">
        <v>5000</v>
      </c>
    </row>
    <row r="536" spans="1:7" ht="11.25" x14ac:dyDescent="0.25">
      <c r="A536" s="115" t="s">
        <v>246</v>
      </c>
      <c r="B536" s="123" t="s">
        <v>246</v>
      </c>
      <c r="C536" s="116" t="s">
        <v>96</v>
      </c>
      <c r="D536" s="119" t="s">
        <v>35</v>
      </c>
      <c r="E536" s="250">
        <v>47300</v>
      </c>
      <c r="F536" s="250"/>
      <c r="G536" s="227">
        <v>47300</v>
      </c>
    </row>
    <row r="537" spans="1:7" ht="22.5" x14ac:dyDescent="0.25">
      <c r="A537" s="115" t="s">
        <v>246</v>
      </c>
      <c r="B537" s="123" t="s">
        <v>246</v>
      </c>
      <c r="C537" s="116" t="s">
        <v>9</v>
      </c>
      <c r="D537" s="119" t="s">
        <v>90</v>
      </c>
      <c r="E537" s="250">
        <v>147107.76999999999</v>
      </c>
      <c r="F537" s="250"/>
      <c r="G537" s="227">
        <v>17107.77</v>
      </c>
    </row>
    <row r="538" spans="1:7" ht="11.25" customHeight="1" x14ac:dyDescent="0.25">
      <c r="A538" s="113" t="s">
        <v>246</v>
      </c>
      <c r="B538" s="122" t="s">
        <v>207</v>
      </c>
      <c r="C538" s="114" t="s">
        <v>246</v>
      </c>
      <c r="D538" s="118" t="s">
        <v>78</v>
      </c>
      <c r="E538" s="252">
        <f>E539+E540+E541+E542+E543+E544+E545</f>
        <v>380973</v>
      </c>
      <c r="F538" s="252">
        <f>F539+F540+F541+F542+F543+F544+F545</f>
        <v>-3000</v>
      </c>
      <c r="G538" s="228">
        <f>G539+G540+G541+G542+G543+G544+G545</f>
        <v>380973</v>
      </c>
    </row>
    <row r="539" spans="1:7" ht="67.5" x14ac:dyDescent="0.25">
      <c r="A539" s="115" t="s">
        <v>246</v>
      </c>
      <c r="B539" s="123" t="s">
        <v>246</v>
      </c>
      <c r="C539" s="116" t="s">
        <v>235</v>
      </c>
      <c r="D539" s="119" t="s">
        <v>301</v>
      </c>
      <c r="E539" s="250">
        <v>194200</v>
      </c>
      <c r="F539" s="250">
        <v>-3000</v>
      </c>
      <c r="G539" s="227">
        <v>194200</v>
      </c>
    </row>
    <row r="540" spans="1:7" ht="11.25" x14ac:dyDescent="0.25">
      <c r="A540" s="115" t="s">
        <v>246</v>
      </c>
      <c r="B540" s="123" t="s">
        <v>246</v>
      </c>
      <c r="C540" s="116" t="s">
        <v>159</v>
      </c>
      <c r="D540" s="119" t="s">
        <v>32</v>
      </c>
      <c r="E540" s="250">
        <v>2047</v>
      </c>
      <c r="F540" s="250"/>
      <c r="G540" s="222">
        <v>2047</v>
      </c>
    </row>
    <row r="541" spans="1:7" ht="33.75" x14ac:dyDescent="0.25">
      <c r="A541" s="115" t="s">
        <v>246</v>
      </c>
      <c r="B541" s="123" t="s">
        <v>246</v>
      </c>
      <c r="C541" s="116" t="s">
        <v>162</v>
      </c>
      <c r="D541" s="119" t="s">
        <v>479</v>
      </c>
      <c r="E541" s="250">
        <v>297</v>
      </c>
      <c r="F541" s="250"/>
      <c r="G541" s="227">
        <v>297</v>
      </c>
    </row>
    <row r="542" spans="1:7" ht="11.25" x14ac:dyDescent="0.25">
      <c r="A542" s="115" t="s">
        <v>246</v>
      </c>
      <c r="B542" s="123" t="s">
        <v>246</v>
      </c>
      <c r="C542" s="116" t="s">
        <v>142</v>
      </c>
      <c r="D542" s="119" t="s">
        <v>43</v>
      </c>
      <c r="E542" s="250">
        <v>12129</v>
      </c>
      <c r="F542" s="250"/>
      <c r="G542" s="227">
        <v>12129</v>
      </c>
    </row>
    <row r="543" spans="1:7" ht="11.25" x14ac:dyDescent="0.25">
      <c r="A543" s="115" t="s">
        <v>246</v>
      </c>
      <c r="B543" s="123" t="s">
        <v>246</v>
      </c>
      <c r="C543" s="116" t="s">
        <v>105</v>
      </c>
      <c r="D543" s="119" t="s">
        <v>34</v>
      </c>
      <c r="E543" s="250">
        <v>73800</v>
      </c>
      <c r="F543" s="250"/>
      <c r="G543" s="222">
        <v>73800</v>
      </c>
    </row>
    <row r="544" spans="1:7" ht="11.25" x14ac:dyDescent="0.25">
      <c r="A544" s="115" t="s">
        <v>246</v>
      </c>
      <c r="B544" s="123" t="s">
        <v>246</v>
      </c>
      <c r="C544" s="116" t="s">
        <v>96</v>
      </c>
      <c r="D544" s="119" t="s">
        <v>35</v>
      </c>
      <c r="E544" s="250">
        <v>78800</v>
      </c>
      <c r="F544" s="250"/>
      <c r="G544" s="222">
        <v>78800</v>
      </c>
    </row>
    <row r="545" spans="1:7" ht="11.25" x14ac:dyDescent="0.25">
      <c r="A545" s="115" t="s">
        <v>246</v>
      </c>
      <c r="B545" s="126" t="s">
        <v>246</v>
      </c>
      <c r="C545" s="140" t="s">
        <v>180</v>
      </c>
      <c r="D545" s="216" t="s">
        <v>84</v>
      </c>
      <c r="E545" s="264">
        <v>19700</v>
      </c>
      <c r="F545" s="264"/>
      <c r="G545" s="234">
        <v>19700</v>
      </c>
    </row>
    <row r="546" spans="1:7" ht="15" x14ac:dyDescent="0.25">
      <c r="A546" s="217"/>
      <c r="B546" s="218"/>
      <c r="C546" s="218"/>
      <c r="D546" s="218"/>
      <c r="E546" s="265"/>
      <c r="F546" s="265"/>
      <c r="G546" s="219"/>
    </row>
    <row r="547" spans="1:7" ht="18" customHeight="1" x14ac:dyDescent="0.25">
      <c r="A547" s="338" t="s">
        <v>208</v>
      </c>
      <c r="B547" s="338"/>
      <c r="C547" s="338"/>
      <c r="D547" s="338"/>
      <c r="E547" s="334">
        <f>E4+E11+E18+E30+E35+E50+E58+E121+E126+E157+E161+E164+E297+E321+E383+E400+E446+E502+E528</f>
        <v>86574669.409999996</v>
      </c>
      <c r="F547" s="334">
        <f>F4+F11+F18+F30+F35+F50+F58+F121+F126+F157+F161+F164+F297+F321+F383+F400+F446+F502+F528</f>
        <v>0</v>
      </c>
      <c r="G547" s="335">
        <v>86574669.409999996</v>
      </c>
    </row>
  </sheetData>
  <mergeCells count="3">
    <mergeCell ref="A1:G1"/>
    <mergeCell ref="A2:G2"/>
    <mergeCell ref="A547:D547"/>
  </mergeCells>
  <pageMargins left="0.25" right="0.25" top="0.75" bottom="0.75" header="0.3" footer="0.3"/>
  <pageSetup paperSize="9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1"/>
  <sheetViews>
    <sheetView zoomScaleNormal="100" workbookViewId="0">
      <selection activeCell="B41" sqref="B41"/>
    </sheetView>
  </sheetViews>
  <sheetFormatPr defaultRowHeight="12.75" x14ac:dyDescent="0.2"/>
  <cols>
    <col min="1" max="1" width="5.7109375" style="1" customWidth="1"/>
    <col min="2" max="2" width="43.5703125" style="1" customWidth="1"/>
    <col min="3" max="3" width="9.42578125" style="1" customWidth="1"/>
    <col min="4" max="4" width="10.140625" style="1" customWidth="1"/>
    <col min="5" max="5" width="11.85546875" style="1" customWidth="1"/>
    <col min="6" max="6" width="14.5703125" style="1" customWidth="1"/>
    <col min="7" max="7" width="14.85546875" style="1" customWidth="1"/>
    <col min="8" max="8" width="20" style="1" customWidth="1"/>
    <col min="9" max="16384" width="9.140625" style="1"/>
  </cols>
  <sheetData>
    <row r="1" spans="1:8" x14ac:dyDescent="0.2">
      <c r="B1" s="2"/>
      <c r="D1" s="2" t="s">
        <v>504</v>
      </c>
    </row>
    <row r="2" spans="1:8" x14ac:dyDescent="0.2">
      <c r="B2" s="2"/>
      <c r="D2" s="2" t="s">
        <v>1</v>
      </c>
    </row>
    <row r="3" spans="1:8" x14ac:dyDescent="0.2">
      <c r="B3" s="3"/>
      <c r="D3" s="3" t="s">
        <v>496</v>
      </c>
    </row>
    <row r="4" spans="1:8" ht="10.5" customHeight="1" x14ac:dyDescent="0.2">
      <c r="B4" s="245"/>
      <c r="D4" s="245"/>
    </row>
    <row r="5" spans="1:8" s="4" customFormat="1" ht="24.75" customHeight="1" x14ac:dyDescent="0.25">
      <c r="A5" s="342" t="s">
        <v>399</v>
      </c>
      <c r="B5" s="343"/>
      <c r="C5" s="343"/>
      <c r="D5" s="343"/>
      <c r="E5" s="343"/>
      <c r="F5" s="343"/>
      <c r="G5" s="343"/>
      <c r="H5" s="343"/>
    </row>
    <row r="6" spans="1:8" ht="75.75" customHeight="1" x14ac:dyDescent="0.2">
      <c r="A6" s="235" t="s">
        <v>0</v>
      </c>
      <c r="B6" s="235" t="s">
        <v>2</v>
      </c>
      <c r="C6" s="235" t="s">
        <v>3</v>
      </c>
      <c r="D6" s="235" t="s">
        <v>4</v>
      </c>
      <c r="E6" s="235" t="s">
        <v>5</v>
      </c>
      <c r="F6" s="235" t="s">
        <v>497</v>
      </c>
      <c r="G6" s="235" t="s">
        <v>494</v>
      </c>
      <c r="H6" s="235" t="s">
        <v>498</v>
      </c>
    </row>
    <row r="7" spans="1:8" x14ac:dyDescent="0.2">
      <c r="A7" s="236">
        <v>1</v>
      </c>
      <c r="B7" s="236">
        <v>2</v>
      </c>
      <c r="C7" s="339">
        <v>3</v>
      </c>
      <c r="D7" s="339"/>
      <c r="E7" s="339"/>
      <c r="F7" s="246"/>
      <c r="G7" s="246"/>
      <c r="H7" s="236">
        <v>5</v>
      </c>
    </row>
    <row r="8" spans="1:8" ht="88.5" hidden="1" customHeight="1" x14ac:dyDescent="0.2">
      <c r="A8" s="237"/>
      <c r="B8" s="238"/>
      <c r="C8" s="239"/>
      <c r="D8" s="239"/>
      <c r="E8" s="239"/>
      <c r="F8" s="239"/>
      <c r="G8" s="239"/>
      <c r="H8" s="240"/>
    </row>
    <row r="9" spans="1:8" ht="33" customHeight="1" x14ac:dyDescent="0.2">
      <c r="A9" s="237" t="s">
        <v>6</v>
      </c>
      <c r="B9" s="238" t="s">
        <v>400</v>
      </c>
      <c r="C9" s="239" t="s">
        <v>7</v>
      </c>
      <c r="D9" s="239" t="s">
        <v>8</v>
      </c>
      <c r="E9" s="239" t="s">
        <v>9</v>
      </c>
      <c r="F9" s="240">
        <v>1843463.35</v>
      </c>
      <c r="G9" s="240"/>
      <c r="H9" s="240">
        <f>F9+G9</f>
        <v>1843463.35</v>
      </c>
    </row>
    <row r="10" spans="1:8" ht="50.25" hidden="1" customHeight="1" x14ac:dyDescent="0.2">
      <c r="A10" s="237" t="s">
        <v>6</v>
      </c>
      <c r="B10" s="241"/>
      <c r="C10" s="242"/>
      <c r="D10" s="242"/>
      <c r="E10" s="242"/>
      <c r="F10" s="273"/>
      <c r="G10" s="273"/>
      <c r="H10" s="240">
        <f t="shared" ref="H10:H42" si="0">F10+G10</f>
        <v>0</v>
      </c>
    </row>
    <row r="11" spans="1:8" ht="33" customHeight="1" x14ac:dyDescent="0.2">
      <c r="A11" s="237" t="s">
        <v>10</v>
      </c>
      <c r="B11" s="241" t="s">
        <v>402</v>
      </c>
      <c r="C11" s="242" t="s">
        <v>7</v>
      </c>
      <c r="D11" s="242" t="s">
        <v>8</v>
      </c>
      <c r="E11" s="242" t="s">
        <v>403</v>
      </c>
      <c r="F11" s="273">
        <v>800000</v>
      </c>
      <c r="G11" s="273"/>
      <c r="H11" s="240">
        <f t="shared" si="0"/>
        <v>800000</v>
      </c>
    </row>
    <row r="12" spans="1:8" ht="50.25" customHeight="1" x14ac:dyDescent="0.2">
      <c r="A12" s="237" t="s">
        <v>11</v>
      </c>
      <c r="B12" s="241" t="s">
        <v>404</v>
      </c>
      <c r="C12" s="242" t="s">
        <v>124</v>
      </c>
      <c r="D12" s="242" t="s">
        <v>126</v>
      </c>
      <c r="E12" s="242" t="s">
        <v>9</v>
      </c>
      <c r="F12" s="273">
        <v>40000</v>
      </c>
      <c r="G12" s="273"/>
      <c r="H12" s="240">
        <f t="shared" si="0"/>
        <v>40000</v>
      </c>
    </row>
    <row r="13" spans="1:8" ht="50.25" customHeight="1" x14ac:dyDescent="0.2">
      <c r="A13" s="237" t="s">
        <v>13</v>
      </c>
      <c r="B13" s="241" t="s">
        <v>405</v>
      </c>
      <c r="C13" s="242" t="s">
        <v>124</v>
      </c>
      <c r="D13" s="242" t="s">
        <v>126</v>
      </c>
      <c r="E13" s="242" t="s">
        <v>9</v>
      </c>
      <c r="F13" s="273">
        <v>50000</v>
      </c>
      <c r="G13" s="273"/>
      <c r="H13" s="240">
        <f t="shared" si="0"/>
        <v>50000</v>
      </c>
    </row>
    <row r="14" spans="1:8" ht="25.5" x14ac:dyDescent="0.2">
      <c r="A14" s="237" t="s">
        <v>414</v>
      </c>
      <c r="B14" s="241" t="s">
        <v>401</v>
      </c>
      <c r="C14" s="242" t="s">
        <v>14</v>
      </c>
      <c r="D14" s="242" t="s">
        <v>15</v>
      </c>
      <c r="E14" s="242" t="s">
        <v>12</v>
      </c>
      <c r="F14" s="273">
        <v>157500</v>
      </c>
      <c r="G14" s="273"/>
      <c r="H14" s="240">
        <f t="shared" si="0"/>
        <v>157500</v>
      </c>
    </row>
    <row r="15" spans="1:8" hidden="1" x14ac:dyDescent="0.2">
      <c r="A15" s="237" t="s">
        <v>10</v>
      </c>
      <c r="B15" s="241"/>
      <c r="C15" s="242"/>
      <c r="D15" s="242"/>
      <c r="E15" s="242"/>
      <c r="F15" s="273"/>
      <c r="G15" s="273"/>
      <c r="H15" s="240">
        <f t="shared" si="0"/>
        <v>0</v>
      </c>
    </row>
    <row r="16" spans="1:8" hidden="1" x14ac:dyDescent="0.2">
      <c r="A16" s="237" t="s">
        <v>11</v>
      </c>
      <c r="B16" s="241"/>
      <c r="C16" s="242"/>
      <c r="D16" s="242"/>
      <c r="E16" s="242"/>
      <c r="F16" s="273"/>
      <c r="G16" s="273"/>
      <c r="H16" s="240">
        <f t="shared" si="0"/>
        <v>0</v>
      </c>
    </row>
    <row r="17" spans="1:8" hidden="1" x14ac:dyDescent="0.2">
      <c r="A17" s="237" t="s">
        <v>6</v>
      </c>
      <c r="B17" s="241"/>
      <c r="C17" s="242"/>
      <c r="D17" s="242"/>
      <c r="E17" s="242"/>
      <c r="F17" s="273"/>
      <c r="G17" s="273"/>
      <c r="H17" s="240">
        <f t="shared" si="0"/>
        <v>0</v>
      </c>
    </row>
    <row r="18" spans="1:8" hidden="1" x14ac:dyDescent="0.2">
      <c r="A18" s="237" t="s">
        <v>6</v>
      </c>
      <c r="B18" s="241"/>
      <c r="C18" s="242"/>
      <c r="D18" s="242"/>
      <c r="E18" s="242"/>
      <c r="F18" s="273"/>
      <c r="G18" s="273"/>
      <c r="H18" s="240">
        <f t="shared" si="0"/>
        <v>0</v>
      </c>
    </row>
    <row r="19" spans="1:8" hidden="1" x14ac:dyDescent="0.2">
      <c r="A19" s="237" t="s">
        <v>10</v>
      </c>
      <c r="B19" s="241"/>
      <c r="C19" s="242"/>
      <c r="D19" s="242"/>
      <c r="E19" s="242"/>
      <c r="F19" s="273"/>
      <c r="G19" s="273"/>
      <c r="H19" s="240">
        <f t="shared" si="0"/>
        <v>0</v>
      </c>
    </row>
    <row r="20" spans="1:8" hidden="1" x14ac:dyDescent="0.2">
      <c r="A20" s="237" t="s">
        <v>11</v>
      </c>
      <c r="B20" s="145"/>
      <c r="C20" s="242"/>
      <c r="D20" s="242"/>
      <c r="E20" s="242"/>
      <c r="F20" s="273"/>
      <c r="G20" s="273"/>
      <c r="H20" s="240">
        <f t="shared" si="0"/>
        <v>0</v>
      </c>
    </row>
    <row r="21" spans="1:8" hidden="1" x14ac:dyDescent="0.2">
      <c r="A21" s="237" t="s">
        <v>6</v>
      </c>
      <c r="B21" s="145"/>
      <c r="C21" s="242"/>
      <c r="D21" s="242"/>
      <c r="E21" s="242"/>
      <c r="F21" s="273"/>
      <c r="G21" s="273"/>
      <c r="H21" s="240">
        <f t="shared" si="0"/>
        <v>0</v>
      </c>
    </row>
    <row r="22" spans="1:8" hidden="1" x14ac:dyDescent="0.2">
      <c r="A22" s="237" t="s">
        <v>6</v>
      </c>
      <c r="B22" s="145"/>
      <c r="C22" s="242"/>
      <c r="D22" s="242"/>
      <c r="E22" s="242"/>
      <c r="F22" s="273"/>
      <c r="G22" s="273"/>
      <c r="H22" s="240">
        <f t="shared" si="0"/>
        <v>0</v>
      </c>
    </row>
    <row r="23" spans="1:8" hidden="1" x14ac:dyDescent="0.2">
      <c r="A23" s="237" t="s">
        <v>10</v>
      </c>
      <c r="B23" s="145"/>
      <c r="C23" s="242"/>
      <c r="D23" s="242"/>
      <c r="E23" s="242"/>
      <c r="F23" s="273"/>
      <c r="G23" s="273"/>
      <c r="H23" s="240">
        <f t="shared" si="0"/>
        <v>0</v>
      </c>
    </row>
    <row r="24" spans="1:8" hidden="1" x14ac:dyDescent="0.2">
      <c r="A24" s="237" t="s">
        <v>11</v>
      </c>
      <c r="B24" s="145"/>
      <c r="C24" s="242"/>
      <c r="D24" s="242"/>
      <c r="E24" s="242"/>
      <c r="F24" s="273"/>
      <c r="G24" s="273"/>
      <c r="H24" s="240">
        <f t="shared" si="0"/>
        <v>0</v>
      </c>
    </row>
    <row r="25" spans="1:8" hidden="1" x14ac:dyDescent="0.2">
      <c r="A25" s="237" t="s">
        <v>6</v>
      </c>
      <c r="B25" s="145"/>
      <c r="C25" s="242"/>
      <c r="D25" s="242"/>
      <c r="E25" s="242"/>
      <c r="F25" s="273"/>
      <c r="G25" s="273"/>
      <c r="H25" s="240">
        <f t="shared" si="0"/>
        <v>0</v>
      </c>
    </row>
    <row r="26" spans="1:8" hidden="1" x14ac:dyDescent="0.2">
      <c r="A26" s="237" t="s">
        <v>6</v>
      </c>
      <c r="B26" s="241"/>
      <c r="C26" s="242"/>
      <c r="D26" s="242"/>
      <c r="E26" s="242"/>
      <c r="F26" s="273"/>
      <c r="G26" s="273"/>
      <c r="H26" s="240">
        <f t="shared" si="0"/>
        <v>0</v>
      </c>
    </row>
    <row r="27" spans="1:8" hidden="1" x14ac:dyDescent="0.2">
      <c r="A27" s="237" t="s">
        <v>10</v>
      </c>
      <c r="B27" s="241"/>
      <c r="C27" s="242"/>
      <c r="D27" s="242"/>
      <c r="E27" s="242"/>
      <c r="F27" s="273"/>
      <c r="G27" s="273"/>
      <c r="H27" s="240">
        <f t="shared" si="0"/>
        <v>0</v>
      </c>
    </row>
    <row r="28" spans="1:8" hidden="1" x14ac:dyDescent="0.2">
      <c r="A28" s="237" t="s">
        <v>11</v>
      </c>
      <c r="B28" s="241"/>
      <c r="C28" s="144"/>
      <c r="D28" s="144"/>
      <c r="E28" s="144"/>
      <c r="F28" s="146"/>
      <c r="G28" s="146"/>
      <c r="H28" s="240">
        <f t="shared" si="0"/>
        <v>0</v>
      </c>
    </row>
    <row r="29" spans="1:8" x14ac:dyDescent="0.2">
      <c r="A29" s="237" t="s">
        <v>415</v>
      </c>
      <c r="B29" s="241" t="s">
        <v>483</v>
      </c>
      <c r="C29" s="144" t="s">
        <v>14</v>
      </c>
      <c r="D29" s="144" t="s">
        <v>15</v>
      </c>
      <c r="E29" s="144" t="s">
        <v>12</v>
      </c>
      <c r="F29" s="146">
        <v>3000</v>
      </c>
      <c r="G29" s="146"/>
      <c r="H29" s="240">
        <f t="shared" si="0"/>
        <v>3000</v>
      </c>
    </row>
    <row r="30" spans="1:8" x14ac:dyDescent="0.2">
      <c r="A30" s="237" t="s">
        <v>416</v>
      </c>
      <c r="B30" s="241" t="s">
        <v>482</v>
      </c>
      <c r="C30" s="144" t="s">
        <v>14</v>
      </c>
      <c r="D30" s="144" t="s">
        <v>15</v>
      </c>
      <c r="E30" s="144" t="s">
        <v>12</v>
      </c>
      <c r="F30" s="146">
        <v>42500</v>
      </c>
      <c r="G30" s="146"/>
      <c r="H30" s="240">
        <f t="shared" si="0"/>
        <v>42500</v>
      </c>
    </row>
    <row r="31" spans="1:8" s="148" customFormat="1" ht="38.25" x14ac:dyDescent="0.2">
      <c r="A31" s="237" t="s">
        <v>417</v>
      </c>
      <c r="B31" s="145" t="s">
        <v>484</v>
      </c>
      <c r="C31" s="144" t="s">
        <v>16</v>
      </c>
      <c r="D31" s="144" t="s">
        <v>17</v>
      </c>
      <c r="E31" s="144" t="s">
        <v>9</v>
      </c>
      <c r="F31" s="146">
        <v>260000</v>
      </c>
      <c r="G31" s="146"/>
      <c r="H31" s="240">
        <f t="shared" si="0"/>
        <v>260000</v>
      </c>
    </row>
    <row r="32" spans="1:8" s="148" customFormat="1" ht="38.25" x14ac:dyDescent="0.2">
      <c r="A32" s="237" t="s">
        <v>418</v>
      </c>
      <c r="B32" s="145" t="s">
        <v>485</v>
      </c>
      <c r="C32" s="144" t="s">
        <v>16</v>
      </c>
      <c r="D32" s="144" t="s">
        <v>17</v>
      </c>
      <c r="E32" s="144" t="s">
        <v>9</v>
      </c>
      <c r="F32" s="146">
        <v>140000</v>
      </c>
      <c r="G32" s="146">
        <v>-19000</v>
      </c>
      <c r="H32" s="240">
        <f t="shared" si="0"/>
        <v>121000</v>
      </c>
    </row>
    <row r="33" spans="1:91" s="148" customFormat="1" x14ac:dyDescent="0.2">
      <c r="A33" s="237" t="s">
        <v>419</v>
      </c>
      <c r="B33" s="145" t="s">
        <v>499</v>
      </c>
      <c r="C33" s="144" t="s">
        <v>16</v>
      </c>
      <c r="D33" s="144" t="s">
        <v>17</v>
      </c>
      <c r="E33" s="144" t="s">
        <v>12</v>
      </c>
      <c r="F33" s="146">
        <v>0</v>
      </c>
      <c r="G33" s="146">
        <v>19000</v>
      </c>
      <c r="H33" s="240">
        <f t="shared" si="0"/>
        <v>19000</v>
      </c>
    </row>
    <row r="34" spans="1:91" s="148" customFormat="1" ht="25.5" x14ac:dyDescent="0.2">
      <c r="A34" s="237" t="s">
        <v>420</v>
      </c>
      <c r="B34" s="145" t="s">
        <v>406</v>
      </c>
      <c r="C34" s="144" t="s">
        <v>326</v>
      </c>
      <c r="D34" s="144" t="s">
        <v>407</v>
      </c>
      <c r="E34" s="144" t="s">
        <v>408</v>
      </c>
      <c r="F34" s="146">
        <v>60000</v>
      </c>
      <c r="G34" s="146"/>
      <c r="H34" s="240">
        <f t="shared" si="0"/>
        <v>60000</v>
      </c>
    </row>
    <row r="35" spans="1:91" s="148" customFormat="1" x14ac:dyDescent="0.2">
      <c r="A35" s="237" t="s">
        <v>421</v>
      </c>
      <c r="B35" s="145" t="s">
        <v>486</v>
      </c>
      <c r="C35" s="144" t="s">
        <v>21</v>
      </c>
      <c r="D35" s="144" t="s">
        <v>22</v>
      </c>
      <c r="E35" s="144" t="s">
        <v>23</v>
      </c>
      <c r="F35" s="146">
        <v>60000</v>
      </c>
      <c r="G35" s="146"/>
      <c r="H35" s="240">
        <f t="shared" si="0"/>
        <v>60000</v>
      </c>
    </row>
    <row r="36" spans="1:91" s="148" customFormat="1" ht="30.75" customHeight="1" x14ac:dyDescent="0.2">
      <c r="A36" s="237" t="s">
        <v>422</v>
      </c>
      <c r="B36" s="145" t="s">
        <v>487</v>
      </c>
      <c r="C36" s="144" t="s">
        <v>21</v>
      </c>
      <c r="D36" s="144" t="s">
        <v>22</v>
      </c>
      <c r="E36" s="144" t="s">
        <v>9</v>
      </c>
      <c r="F36" s="146">
        <v>80000</v>
      </c>
      <c r="G36" s="146"/>
      <c r="H36" s="240">
        <f t="shared" si="0"/>
        <v>80000</v>
      </c>
    </row>
    <row r="37" spans="1:91" s="148" customFormat="1" ht="25.5" x14ac:dyDescent="0.2">
      <c r="A37" s="237" t="s">
        <v>423</v>
      </c>
      <c r="B37" s="145" t="s">
        <v>409</v>
      </c>
      <c r="C37" s="144" t="s">
        <v>21</v>
      </c>
      <c r="D37" s="144" t="s">
        <v>24</v>
      </c>
      <c r="E37" s="144" t="s">
        <v>23</v>
      </c>
      <c r="F37" s="146">
        <v>90000</v>
      </c>
      <c r="G37" s="146"/>
      <c r="H37" s="240">
        <f t="shared" si="0"/>
        <v>90000</v>
      </c>
    </row>
    <row r="38" spans="1:91" s="148" customFormat="1" ht="25.5" x14ac:dyDescent="0.2">
      <c r="A38" s="237" t="s">
        <v>489</v>
      </c>
      <c r="B38" s="145" t="s">
        <v>410</v>
      </c>
      <c r="C38" s="144" t="s">
        <v>21</v>
      </c>
      <c r="D38" s="144" t="s">
        <v>86</v>
      </c>
      <c r="E38" s="144" t="s">
        <v>9</v>
      </c>
      <c r="F38" s="146">
        <v>300000</v>
      </c>
      <c r="G38" s="146"/>
      <c r="H38" s="240">
        <f t="shared" si="0"/>
        <v>300000</v>
      </c>
    </row>
    <row r="39" spans="1:91" s="148" customFormat="1" ht="25.5" x14ac:dyDescent="0.2">
      <c r="A39" s="237" t="s">
        <v>490</v>
      </c>
      <c r="B39" s="145" t="s">
        <v>411</v>
      </c>
      <c r="C39" s="144" t="s">
        <v>21</v>
      </c>
      <c r="D39" s="144" t="s">
        <v>388</v>
      </c>
      <c r="E39" s="144" t="s">
        <v>9</v>
      </c>
      <c r="F39" s="146">
        <v>5000</v>
      </c>
      <c r="G39" s="146"/>
      <c r="H39" s="240">
        <f t="shared" si="0"/>
        <v>5000</v>
      </c>
    </row>
    <row r="40" spans="1:91" s="148" customFormat="1" ht="25.5" x14ac:dyDescent="0.2">
      <c r="A40" s="237" t="s">
        <v>491</v>
      </c>
      <c r="B40" s="145" t="s">
        <v>488</v>
      </c>
      <c r="C40" s="144" t="s">
        <v>25</v>
      </c>
      <c r="D40" s="144" t="s">
        <v>26</v>
      </c>
      <c r="E40" s="144" t="s">
        <v>9</v>
      </c>
      <c r="F40" s="146">
        <v>130000</v>
      </c>
      <c r="G40" s="146"/>
      <c r="H40" s="240">
        <f t="shared" si="0"/>
        <v>130000</v>
      </c>
    </row>
    <row r="41" spans="1:91" s="148" customFormat="1" ht="25.5" x14ac:dyDescent="0.2">
      <c r="A41" s="237" t="s">
        <v>492</v>
      </c>
      <c r="B41" s="145" t="s">
        <v>412</v>
      </c>
      <c r="C41" s="144" t="s">
        <v>25</v>
      </c>
      <c r="D41" s="144" t="s">
        <v>26</v>
      </c>
      <c r="E41" s="144" t="s">
        <v>9</v>
      </c>
      <c r="F41" s="146">
        <v>10000</v>
      </c>
      <c r="G41" s="146"/>
      <c r="H41" s="240">
        <f t="shared" si="0"/>
        <v>10000</v>
      </c>
    </row>
    <row r="42" spans="1:91" s="147" customFormat="1" ht="25.5" x14ac:dyDescent="0.2">
      <c r="A42" s="237" t="s">
        <v>506</v>
      </c>
      <c r="B42" s="145" t="s">
        <v>413</v>
      </c>
      <c r="C42" s="144" t="s">
        <v>25</v>
      </c>
      <c r="D42" s="144" t="s">
        <v>26</v>
      </c>
      <c r="E42" s="144" t="s">
        <v>9</v>
      </c>
      <c r="F42" s="146">
        <v>7107.77</v>
      </c>
      <c r="G42" s="146"/>
      <c r="H42" s="240">
        <f t="shared" si="0"/>
        <v>7107.77</v>
      </c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4"/>
      <c r="CE42" s="244"/>
      <c r="CF42" s="244"/>
      <c r="CG42" s="244"/>
      <c r="CH42" s="244"/>
      <c r="CI42" s="244"/>
      <c r="CJ42" s="244"/>
      <c r="CK42" s="244"/>
      <c r="CL42" s="244"/>
      <c r="CM42" s="244"/>
    </row>
    <row r="43" spans="1:91" ht="16.5" thickBot="1" x14ac:dyDescent="0.3">
      <c r="A43" s="340" t="s">
        <v>27</v>
      </c>
      <c r="B43" s="340"/>
      <c r="C43" s="340"/>
      <c r="D43" s="340"/>
      <c r="E43" s="341"/>
      <c r="F43" s="274">
        <f>SUM(F9:F42)</f>
        <v>4078571.12</v>
      </c>
      <c r="G43" s="274">
        <f>SUM(G9:G42)</f>
        <v>0</v>
      </c>
      <c r="H43" s="243">
        <f>SUM(H8:H42)</f>
        <v>4078571.12</v>
      </c>
    </row>
    <row r="45" spans="1:91" x14ac:dyDescent="0.2">
      <c r="B45" s="6"/>
      <c r="H45" s="5"/>
    </row>
    <row r="46" spans="1:91" x14ac:dyDescent="0.2">
      <c r="B46" s="6"/>
      <c r="H46" s="5"/>
    </row>
    <row r="47" spans="1:91" x14ac:dyDescent="0.2">
      <c r="B47" s="6"/>
      <c r="H47" s="5"/>
    </row>
    <row r="48" spans="1:91" x14ac:dyDescent="0.2">
      <c r="B48" s="6"/>
      <c r="H48" s="5"/>
    </row>
    <row r="49" spans="2:8" x14ac:dyDescent="0.2">
      <c r="B49" s="7"/>
      <c r="H49" s="5"/>
    </row>
    <row r="50" spans="2:8" x14ac:dyDescent="0.2">
      <c r="B50" s="7"/>
      <c r="H50" s="5"/>
    </row>
    <row r="51" spans="2:8" x14ac:dyDescent="0.2">
      <c r="H51" s="5"/>
    </row>
  </sheetData>
  <sheetProtection selectLockedCells="1" selectUnlockedCells="1"/>
  <mergeCells count="3">
    <mergeCell ref="C7:E7"/>
    <mergeCell ref="A43:E43"/>
    <mergeCell ref="A5:H5"/>
  </mergeCells>
  <pageMargins left="0.39370078740157483" right="0.27559055118110237" top="0.78740157480314965" bottom="0.35433070866141736" header="0.59055118110236227" footer="0.15748031496062992"/>
  <pageSetup paperSize="9" fitToHeight="0" orientation="landscape" useFirstPageNumber="1" r:id="rId1"/>
  <headerFooter alignWithMargins="0"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64"/>
  <sheetViews>
    <sheetView workbookViewId="0">
      <selection activeCell="E7" sqref="E7"/>
    </sheetView>
  </sheetViews>
  <sheetFormatPr defaultColWidth="11.42578125" defaultRowHeight="12.75" x14ac:dyDescent="0.2"/>
  <cols>
    <col min="1" max="1" width="5.7109375" style="105" customWidth="1"/>
    <col min="2" max="2" width="7" style="105" customWidth="1"/>
    <col min="3" max="3" width="8.140625" style="105" customWidth="1"/>
    <col min="4" max="4" width="11.7109375" style="105" customWidth="1"/>
    <col min="5" max="5" width="46.42578125" style="105" customWidth="1"/>
    <col min="6" max="6" width="14.42578125" style="105" customWidth="1"/>
    <col min="7" max="7" width="13.28515625" style="105" customWidth="1"/>
    <col min="8" max="8" width="13.5703125" style="106" customWidth="1"/>
    <col min="9" max="253" width="11.5703125" style="14" customWidth="1"/>
    <col min="254" max="258" width="11.42578125" style="15"/>
    <col min="259" max="259" width="5.7109375" style="15" customWidth="1"/>
    <col min="260" max="260" width="7" style="15" customWidth="1"/>
    <col min="261" max="261" width="7.42578125" style="15" customWidth="1"/>
    <col min="262" max="262" width="13" style="15" customWidth="1"/>
    <col min="263" max="263" width="48.5703125" style="15" customWidth="1"/>
    <col min="264" max="264" width="13.5703125" style="15" customWidth="1"/>
    <col min="265" max="509" width="11.5703125" style="15" customWidth="1"/>
    <col min="510" max="514" width="11.42578125" style="15"/>
    <col min="515" max="515" width="5.7109375" style="15" customWidth="1"/>
    <col min="516" max="516" width="7" style="15" customWidth="1"/>
    <col min="517" max="517" width="7.42578125" style="15" customWidth="1"/>
    <col min="518" max="518" width="13" style="15" customWidth="1"/>
    <col min="519" max="519" width="48.5703125" style="15" customWidth="1"/>
    <col min="520" max="520" width="13.5703125" style="15" customWidth="1"/>
    <col min="521" max="765" width="11.5703125" style="15" customWidth="1"/>
    <col min="766" max="770" width="11.42578125" style="15"/>
    <col min="771" max="771" width="5.7109375" style="15" customWidth="1"/>
    <col min="772" max="772" width="7" style="15" customWidth="1"/>
    <col min="773" max="773" width="7.42578125" style="15" customWidth="1"/>
    <col min="774" max="774" width="13" style="15" customWidth="1"/>
    <col min="775" max="775" width="48.5703125" style="15" customWidth="1"/>
    <col min="776" max="776" width="13.5703125" style="15" customWidth="1"/>
    <col min="777" max="1021" width="11.5703125" style="15" customWidth="1"/>
    <col min="1022" max="1026" width="11.42578125" style="15"/>
    <col min="1027" max="1027" width="5.7109375" style="15" customWidth="1"/>
    <col min="1028" max="1028" width="7" style="15" customWidth="1"/>
    <col min="1029" max="1029" width="7.42578125" style="15" customWidth="1"/>
    <col min="1030" max="1030" width="13" style="15" customWidth="1"/>
    <col min="1031" max="1031" width="48.5703125" style="15" customWidth="1"/>
    <col min="1032" max="1032" width="13.5703125" style="15" customWidth="1"/>
    <col min="1033" max="1277" width="11.5703125" style="15" customWidth="1"/>
    <col min="1278" max="1282" width="11.42578125" style="15"/>
    <col min="1283" max="1283" width="5.7109375" style="15" customWidth="1"/>
    <col min="1284" max="1284" width="7" style="15" customWidth="1"/>
    <col min="1285" max="1285" width="7.42578125" style="15" customWidth="1"/>
    <col min="1286" max="1286" width="13" style="15" customWidth="1"/>
    <col min="1287" max="1287" width="48.5703125" style="15" customWidth="1"/>
    <col min="1288" max="1288" width="13.5703125" style="15" customWidth="1"/>
    <col min="1289" max="1533" width="11.5703125" style="15" customWidth="1"/>
    <col min="1534" max="1538" width="11.42578125" style="15"/>
    <col min="1539" max="1539" width="5.7109375" style="15" customWidth="1"/>
    <col min="1540" max="1540" width="7" style="15" customWidth="1"/>
    <col min="1541" max="1541" width="7.42578125" style="15" customWidth="1"/>
    <col min="1542" max="1542" width="13" style="15" customWidth="1"/>
    <col min="1543" max="1543" width="48.5703125" style="15" customWidth="1"/>
    <col min="1544" max="1544" width="13.5703125" style="15" customWidth="1"/>
    <col min="1545" max="1789" width="11.5703125" style="15" customWidth="1"/>
    <col min="1790" max="1794" width="11.42578125" style="15"/>
    <col min="1795" max="1795" width="5.7109375" style="15" customWidth="1"/>
    <col min="1796" max="1796" width="7" style="15" customWidth="1"/>
    <col min="1797" max="1797" width="7.42578125" style="15" customWidth="1"/>
    <col min="1798" max="1798" width="13" style="15" customWidth="1"/>
    <col min="1799" max="1799" width="48.5703125" style="15" customWidth="1"/>
    <col min="1800" max="1800" width="13.5703125" style="15" customWidth="1"/>
    <col min="1801" max="2045" width="11.5703125" style="15" customWidth="1"/>
    <col min="2046" max="2050" width="11.42578125" style="15"/>
    <col min="2051" max="2051" width="5.7109375" style="15" customWidth="1"/>
    <col min="2052" max="2052" width="7" style="15" customWidth="1"/>
    <col min="2053" max="2053" width="7.42578125" style="15" customWidth="1"/>
    <col min="2054" max="2054" width="13" style="15" customWidth="1"/>
    <col min="2055" max="2055" width="48.5703125" style="15" customWidth="1"/>
    <col min="2056" max="2056" width="13.5703125" style="15" customWidth="1"/>
    <col min="2057" max="2301" width="11.5703125" style="15" customWidth="1"/>
    <col min="2302" max="2306" width="11.42578125" style="15"/>
    <col min="2307" max="2307" width="5.7109375" style="15" customWidth="1"/>
    <col min="2308" max="2308" width="7" style="15" customWidth="1"/>
    <col min="2309" max="2309" width="7.42578125" style="15" customWidth="1"/>
    <col min="2310" max="2310" width="13" style="15" customWidth="1"/>
    <col min="2311" max="2311" width="48.5703125" style="15" customWidth="1"/>
    <col min="2312" max="2312" width="13.5703125" style="15" customWidth="1"/>
    <col min="2313" max="2557" width="11.5703125" style="15" customWidth="1"/>
    <col min="2558" max="2562" width="11.42578125" style="15"/>
    <col min="2563" max="2563" width="5.7109375" style="15" customWidth="1"/>
    <col min="2564" max="2564" width="7" style="15" customWidth="1"/>
    <col min="2565" max="2565" width="7.42578125" style="15" customWidth="1"/>
    <col min="2566" max="2566" width="13" style="15" customWidth="1"/>
    <col min="2567" max="2567" width="48.5703125" style="15" customWidth="1"/>
    <col min="2568" max="2568" width="13.5703125" style="15" customWidth="1"/>
    <col min="2569" max="2813" width="11.5703125" style="15" customWidth="1"/>
    <col min="2814" max="2818" width="11.42578125" style="15"/>
    <col min="2819" max="2819" width="5.7109375" style="15" customWidth="1"/>
    <col min="2820" max="2820" width="7" style="15" customWidth="1"/>
    <col min="2821" max="2821" width="7.42578125" style="15" customWidth="1"/>
    <col min="2822" max="2822" width="13" style="15" customWidth="1"/>
    <col min="2823" max="2823" width="48.5703125" style="15" customWidth="1"/>
    <col min="2824" max="2824" width="13.5703125" style="15" customWidth="1"/>
    <col min="2825" max="3069" width="11.5703125" style="15" customWidth="1"/>
    <col min="3070" max="3074" width="11.42578125" style="15"/>
    <col min="3075" max="3075" width="5.7109375" style="15" customWidth="1"/>
    <col min="3076" max="3076" width="7" style="15" customWidth="1"/>
    <col min="3077" max="3077" width="7.42578125" style="15" customWidth="1"/>
    <col min="3078" max="3078" width="13" style="15" customWidth="1"/>
    <col min="3079" max="3079" width="48.5703125" style="15" customWidth="1"/>
    <col min="3080" max="3080" width="13.5703125" style="15" customWidth="1"/>
    <col min="3081" max="3325" width="11.5703125" style="15" customWidth="1"/>
    <col min="3326" max="3330" width="11.42578125" style="15"/>
    <col min="3331" max="3331" width="5.7109375" style="15" customWidth="1"/>
    <col min="3332" max="3332" width="7" style="15" customWidth="1"/>
    <col min="3333" max="3333" width="7.42578125" style="15" customWidth="1"/>
    <col min="3334" max="3334" width="13" style="15" customWidth="1"/>
    <col min="3335" max="3335" width="48.5703125" style="15" customWidth="1"/>
    <col min="3336" max="3336" width="13.5703125" style="15" customWidth="1"/>
    <col min="3337" max="3581" width="11.5703125" style="15" customWidth="1"/>
    <col min="3582" max="3586" width="11.42578125" style="15"/>
    <col min="3587" max="3587" width="5.7109375" style="15" customWidth="1"/>
    <col min="3588" max="3588" width="7" style="15" customWidth="1"/>
    <col min="3589" max="3589" width="7.42578125" style="15" customWidth="1"/>
    <col min="3590" max="3590" width="13" style="15" customWidth="1"/>
    <col min="3591" max="3591" width="48.5703125" style="15" customWidth="1"/>
    <col min="3592" max="3592" width="13.5703125" style="15" customWidth="1"/>
    <col min="3593" max="3837" width="11.5703125" style="15" customWidth="1"/>
    <col min="3838" max="3842" width="11.42578125" style="15"/>
    <col min="3843" max="3843" width="5.7109375" style="15" customWidth="1"/>
    <col min="3844" max="3844" width="7" style="15" customWidth="1"/>
    <col min="3845" max="3845" width="7.42578125" style="15" customWidth="1"/>
    <col min="3846" max="3846" width="13" style="15" customWidth="1"/>
    <col min="3847" max="3847" width="48.5703125" style="15" customWidth="1"/>
    <col min="3848" max="3848" width="13.5703125" style="15" customWidth="1"/>
    <col min="3849" max="4093" width="11.5703125" style="15" customWidth="1"/>
    <col min="4094" max="4098" width="11.42578125" style="15"/>
    <col min="4099" max="4099" width="5.7109375" style="15" customWidth="1"/>
    <col min="4100" max="4100" width="7" style="15" customWidth="1"/>
    <col min="4101" max="4101" width="7.42578125" style="15" customWidth="1"/>
    <col min="4102" max="4102" width="13" style="15" customWidth="1"/>
    <col min="4103" max="4103" width="48.5703125" style="15" customWidth="1"/>
    <col min="4104" max="4104" width="13.5703125" style="15" customWidth="1"/>
    <col min="4105" max="4349" width="11.5703125" style="15" customWidth="1"/>
    <col min="4350" max="4354" width="11.42578125" style="15"/>
    <col min="4355" max="4355" width="5.7109375" style="15" customWidth="1"/>
    <col min="4356" max="4356" width="7" style="15" customWidth="1"/>
    <col min="4357" max="4357" width="7.42578125" style="15" customWidth="1"/>
    <col min="4358" max="4358" width="13" style="15" customWidth="1"/>
    <col min="4359" max="4359" width="48.5703125" style="15" customWidth="1"/>
    <col min="4360" max="4360" width="13.5703125" style="15" customWidth="1"/>
    <col min="4361" max="4605" width="11.5703125" style="15" customWidth="1"/>
    <col min="4606" max="4610" width="11.42578125" style="15"/>
    <col min="4611" max="4611" width="5.7109375" style="15" customWidth="1"/>
    <col min="4612" max="4612" width="7" style="15" customWidth="1"/>
    <col min="4613" max="4613" width="7.42578125" style="15" customWidth="1"/>
    <col min="4614" max="4614" width="13" style="15" customWidth="1"/>
    <col min="4615" max="4615" width="48.5703125" style="15" customWidth="1"/>
    <col min="4616" max="4616" width="13.5703125" style="15" customWidth="1"/>
    <col min="4617" max="4861" width="11.5703125" style="15" customWidth="1"/>
    <col min="4862" max="4866" width="11.42578125" style="15"/>
    <col min="4867" max="4867" width="5.7109375" style="15" customWidth="1"/>
    <col min="4868" max="4868" width="7" style="15" customWidth="1"/>
    <col min="4869" max="4869" width="7.42578125" style="15" customWidth="1"/>
    <col min="4870" max="4870" width="13" style="15" customWidth="1"/>
    <col min="4871" max="4871" width="48.5703125" style="15" customWidth="1"/>
    <col min="4872" max="4872" width="13.5703125" style="15" customWidth="1"/>
    <col min="4873" max="5117" width="11.5703125" style="15" customWidth="1"/>
    <col min="5118" max="5122" width="11.42578125" style="15"/>
    <col min="5123" max="5123" width="5.7109375" style="15" customWidth="1"/>
    <col min="5124" max="5124" width="7" style="15" customWidth="1"/>
    <col min="5125" max="5125" width="7.42578125" style="15" customWidth="1"/>
    <col min="5126" max="5126" width="13" style="15" customWidth="1"/>
    <col min="5127" max="5127" width="48.5703125" style="15" customWidth="1"/>
    <col min="5128" max="5128" width="13.5703125" style="15" customWidth="1"/>
    <col min="5129" max="5373" width="11.5703125" style="15" customWidth="1"/>
    <col min="5374" max="5378" width="11.42578125" style="15"/>
    <col min="5379" max="5379" width="5.7109375" style="15" customWidth="1"/>
    <col min="5380" max="5380" width="7" style="15" customWidth="1"/>
    <col min="5381" max="5381" width="7.42578125" style="15" customWidth="1"/>
    <col min="5382" max="5382" width="13" style="15" customWidth="1"/>
    <col min="5383" max="5383" width="48.5703125" style="15" customWidth="1"/>
    <col min="5384" max="5384" width="13.5703125" style="15" customWidth="1"/>
    <col min="5385" max="5629" width="11.5703125" style="15" customWidth="1"/>
    <col min="5630" max="5634" width="11.42578125" style="15"/>
    <col min="5635" max="5635" width="5.7109375" style="15" customWidth="1"/>
    <col min="5636" max="5636" width="7" style="15" customWidth="1"/>
    <col min="5637" max="5637" width="7.42578125" style="15" customWidth="1"/>
    <col min="5638" max="5638" width="13" style="15" customWidth="1"/>
    <col min="5639" max="5639" width="48.5703125" style="15" customWidth="1"/>
    <col min="5640" max="5640" width="13.5703125" style="15" customWidth="1"/>
    <col min="5641" max="5885" width="11.5703125" style="15" customWidth="1"/>
    <col min="5886" max="5890" width="11.42578125" style="15"/>
    <col min="5891" max="5891" width="5.7109375" style="15" customWidth="1"/>
    <col min="5892" max="5892" width="7" style="15" customWidth="1"/>
    <col min="5893" max="5893" width="7.42578125" style="15" customWidth="1"/>
    <col min="5894" max="5894" width="13" style="15" customWidth="1"/>
    <col min="5895" max="5895" width="48.5703125" style="15" customWidth="1"/>
    <col min="5896" max="5896" width="13.5703125" style="15" customWidth="1"/>
    <col min="5897" max="6141" width="11.5703125" style="15" customWidth="1"/>
    <col min="6142" max="6146" width="11.42578125" style="15"/>
    <col min="6147" max="6147" width="5.7109375" style="15" customWidth="1"/>
    <col min="6148" max="6148" width="7" style="15" customWidth="1"/>
    <col min="6149" max="6149" width="7.42578125" style="15" customWidth="1"/>
    <col min="6150" max="6150" width="13" style="15" customWidth="1"/>
    <col min="6151" max="6151" width="48.5703125" style="15" customWidth="1"/>
    <col min="6152" max="6152" width="13.5703125" style="15" customWidth="1"/>
    <col min="6153" max="6397" width="11.5703125" style="15" customWidth="1"/>
    <col min="6398" max="6402" width="11.42578125" style="15"/>
    <col min="6403" max="6403" width="5.7109375" style="15" customWidth="1"/>
    <col min="6404" max="6404" width="7" style="15" customWidth="1"/>
    <col min="6405" max="6405" width="7.42578125" style="15" customWidth="1"/>
    <col min="6406" max="6406" width="13" style="15" customWidth="1"/>
    <col min="6407" max="6407" width="48.5703125" style="15" customWidth="1"/>
    <col min="6408" max="6408" width="13.5703125" style="15" customWidth="1"/>
    <col min="6409" max="6653" width="11.5703125" style="15" customWidth="1"/>
    <col min="6654" max="6658" width="11.42578125" style="15"/>
    <col min="6659" max="6659" width="5.7109375" style="15" customWidth="1"/>
    <col min="6660" max="6660" width="7" style="15" customWidth="1"/>
    <col min="6661" max="6661" width="7.42578125" style="15" customWidth="1"/>
    <col min="6662" max="6662" width="13" style="15" customWidth="1"/>
    <col min="6663" max="6663" width="48.5703125" style="15" customWidth="1"/>
    <col min="6664" max="6664" width="13.5703125" style="15" customWidth="1"/>
    <col min="6665" max="6909" width="11.5703125" style="15" customWidth="1"/>
    <col min="6910" max="6914" width="11.42578125" style="15"/>
    <col min="6915" max="6915" width="5.7109375" style="15" customWidth="1"/>
    <col min="6916" max="6916" width="7" style="15" customWidth="1"/>
    <col min="6917" max="6917" width="7.42578125" style="15" customWidth="1"/>
    <col min="6918" max="6918" width="13" style="15" customWidth="1"/>
    <col min="6919" max="6919" width="48.5703125" style="15" customWidth="1"/>
    <col min="6920" max="6920" width="13.5703125" style="15" customWidth="1"/>
    <col min="6921" max="7165" width="11.5703125" style="15" customWidth="1"/>
    <col min="7166" max="7170" width="11.42578125" style="15"/>
    <col min="7171" max="7171" width="5.7109375" style="15" customWidth="1"/>
    <col min="7172" max="7172" width="7" style="15" customWidth="1"/>
    <col min="7173" max="7173" width="7.42578125" style="15" customWidth="1"/>
    <col min="7174" max="7174" width="13" style="15" customWidth="1"/>
    <col min="7175" max="7175" width="48.5703125" style="15" customWidth="1"/>
    <col min="7176" max="7176" width="13.5703125" style="15" customWidth="1"/>
    <col min="7177" max="7421" width="11.5703125" style="15" customWidth="1"/>
    <col min="7422" max="7426" width="11.42578125" style="15"/>
    <col min="7427" max="7427" width="5.7109375" style="15" customWidth="1"/>
    <col min="7428" max="7428" width="7" style="15" customWidth="1"/>
    <col min="7429" max="7429" width="7.42578125" style="15" customWidth="1"/>
    <col min="7430" max="7430" width="13" style="15" customWidth="1"/>
    <col min="7431" max="7431" width="48.5703125" style="15" customWidth="1"/>
    <col min="7432" max="7432" width="13.5703125" style="15" customWidth="1"/>
    <col min="7433" max="7677" width="11.5703125" style="15" customWidth="1"/>
    <col min="7678" max="7682" width="11.42578125" style="15"/>
    <col min="7683" max="7683" width="5.7109375" style="15" customWidth="1"/>
    <col min="7684" max="7684" width="7" style="15" customWidth="1"/>
    <col min="7685" max="7685" width="7.42578125" style="15" customWidth="1"/>
    <col min="7686" max="7686" width="13" style="15" customWidth="1"/>
    <col min="7687" max="7687" width="48.5703125" style="15" customWidth="1"/>
    <col min="7688" max="7688" width="13.5703125" style="15" customWidth="1"/>
    <col min="7689" max="7933" width="11.5703125" style="15" customWidth="1"/>
    <col min="7934" max="7938" width="11.42578125" style="15"/>
    <col min="7939" max="7939" width="5.7109375" style="15" customWidth="1"/>
    <col min="7940" max="7940" width="7" style="15" customWidth="1"/>
    <col min="7941" max="7941" width="7.42578125" style="15" customWidth="1"/>
    <col min="7942" max="7942" width="13" style="15" customWidth="1"/>
    <col min="7943" max="7943" width="48.5703125" style="15" customWidth="1"/>
    <col min="7944" max="7944" width="13.5703125" style="15" customWidth="1"/>
    <col min="7945" max="8189" width="11.5703125" style="15" customWidth="1"/>
    <col min="8190" max="8194" width="11.42578125" style="15"/>
    <col min="8195" max="8195" width="5.7109375" style="15" customWidth="1"/>
    <col min="8196" max="8196" width="7" style="15" customWidth="1"/>
    <col min="8197" max="8197" width="7.42578125" style="15" customWidth="1"/>
    <col min="8198" max="8198" width="13" style="15" customWidth="1"/>
    <col min="8199" max="8199" width="48.5703125" style="15" customWidth="1"/>
    <col min="8200" max="8200" width="13.5703125" style="15" customWidth="1"/>
    <col min="8201" max="8445" width="11.5703125" style="15" customWidth="1"/>
    <col min="8446" max="8450" width="11.42578125" style="15"/>
    <col min="8451" max="8451" width="5.7109375" style="15" customWidth="1"/>
    <col min="8452" max="8452" width="7" style="15" customWidth="1"/>
    <col min="8453" max="8453" width="7.42578125" style="15" customWidth="1"/>
    <col min="8454" max="8454" width="13" style="15" customWidth="1"/>
    <col min="8455" max="8455" width="48.5703125" style="15" customWidth="1"/>
    <col min="8456" max="8456" width="13.5703125" style="15" customWidth="1"/>
    <col min="8457" max="8701" width="11.5703125" style="15" customWidth="1"/>
    <col min="8702" max="8706" width="11.42578125" style="15"/>
    <col min="8707" max="8707" width="5.7109375" style="15" customWidth="1"/>
    <col min="8708" max="8708" width="7" style="15" customWidth="1"/>
    <col min="8709" max="8709" width="7.42578125" style="15" customWidth="1"/>
    <col min="8710" max="8710" width="13" style="15" customWidth="1"/>
    <col min="8711" max="8711" width="48.5703125" style="15" customWidth="1"/>
    <col min="8712" max="8712" width="13.5703125" style="15" customWidth="1"/>
    <col min="8713" max="8957" width="11.5703125" style="15" customWidth="1"/>
    <col min="8958" max="8962" width="11.42578125" style="15"/>
    <col min="8963" max="8963" width="5.7109375" style="15" customWidth="1"/>
    <col min="8964" max="8964" width="7" style="15" customWidth="1"/>
    <col min="8965" max="8965" width="7.42578125" style="15" customWidth="1"/>
    <col min="8966" max="8966" width="13" style="15" customWidth="1"/>
    <col min="8967" max="8967" width="48.5703125" style="15" customWidth="1"/>
    <col min="8968" max="8968" width="13.5703125" style="15" customWidth="1"/>
    <col min="8969" max="9213" width="11.5703125" style="15" customWidth="1"/>
    <col min="9214" max="9218" width="11.42578125" style="15"/>
    <col min="9219" max="9219" width="5.7109375" style="15" customWidth="1"/>
    <col min="9220" max="9220" width="7" style="15" customWidth="1"/>
    <col min="9221" max="9221" width="7.42578125" style="15" customWidth="1"/>
    <col min="9222" max="9222" width="13" style="15" customWidth="1"/>
    <col min="9223" max="9223" width="48.5703125" style="15" customWidth="1"/>
    <col min="9224" max="9224" width="13.5703125" style="15" customWidth="1"/>
    <col min="9225" max="9469" width="11.5703125" style="15" customWidth="1"/>
    <col min="9470" max="9474" width="11.42578125" style="15"/>
    <col min="9475" max="9475" width="5.7109375" style="15" customWidth="1"/>
    <col min="9476" max="9476" width="7" style="15" customWidth="1"/>
    <col min="9477" max="9477" width="7.42578125" style="15" customWidth="1"/>
    <col min="9478" max="9478" width="13" style="15" customWidth="1"/>
    <col min="9479" max="9479" width="48.5703125" style="15" customWidth="1"/>
    <col min="9480" max="9480" width="13.5703125" style="15" customWidth="1"/>
    <col min="9481" max="9725" width="11.5703125" style="15" customWidth="1"/>
    <col min="9726" max="9730" width="11.42578125" style="15"/>
    <col min="9731" max="9731" width="5.7109375" style="15" customWidth="1"/>
    <col min="9732" max="9732" width="7" style="15" customWidth="1"/>
    <col min="9733" max="9733" width="7.42578125" style="15" customWidth="1"/>
    <col min="9734" max="9734" width="13" style="15" customWidth="1"/>
    <col min="9735" max="9735" width="48.5703125" style="15" customWidth="1"/>
    <col min="9736" max="9736" width="13.5703125" style="15" customWidth="1"/>
    <col min="9737" max="9981" width="11.5703125" style="15" customWidth="1"/>
    <col min="9982" max="9986" width="11.42578125" style="15"/>
    <col min="9987" max="9987" width="5.7109375" style="15" customWidth="1"/>
    <col min="9988" max="9988" width="7" style="15" customWidth="1"/>
    <col min="9989" max="9989" width="7.42578125" style="15" customWidth="1"/>
    <col min="9990" max="9990" width="13" style="15" customWidth="1"/>
    <col min="9991" max="9991" width="48.5703125" style="15" customWidth="1"/>
    <col min="9992" max="9992" width="13.5703125" style="15" customWidth="1"/>
    <col min="9993" max="10237" width="11.5703125" style="15" customWidth="1"/>
    <col min="10238" max="10242" width="11.42578125" style="15"/>
    <col min="10243" max="10243" width="5.7109375" style="15" customWidth="1"/>
    <col min="10244" max="10244" width="7" style="15" customWidth="1"/>
    <col min="10245" max="10245" width="7.42578125" style="15" customWidth="1"/>
    <col min="10246" max="10246" width="13" style="15" customWidth="1"/>
    <col min="10247" max="10247" width="48.5703125" style="15" customWidth="1"/>
    <col min="10248" max="10248" width="13.5703125" style="15" customWidth="1"/>
    <col min="10249" max="10493" width="11.5703125" style="15" customWidth="1"/>
    <col min="10494" max="10498" width="11.42578125" style="15"/>
    <col min="10499" max="10499" width="5.7109375" style="15" customWidth="1"/>
    <col min="10500" max="10500" width="7" style="15" customWidth="1"/>
    <col min="10501" max="10501" width="7.42578125" style="15" customWidth="1"/>
    <col min="10502" max="10502" width="13" style="15" customWidth="1"/>
    <col min="10503" max="10503" width="48.5703125" style="15" customWidth="1"/>
    <col min="10504" max="10504" width="13.5703125" style="15" customWidth="1"/>
    <col min="10505" max="10749" width="11.5703125" style="15" customWidth="1"/>
    <col min="10750" max="10754" width="11.42578125" style="15"/>
    <col min="10755" max="10755" width="5.7109375" style="15" customWidth="1"/>
    <col min="10756" max="10756" width="7" style="15" customWidth="1"/>
    <col min="10757" max="10757" width="7.42578125" style="15" customWidth="1"/>
    <col min="10758" max="10758" width="13" style="15" customWidth="1"/>
    <col min="10759" max="10759" width="48.5703125" style="15" customWidth="1"/>
    <col min="10760" max="10760" width="13.5703125" style="15" customWidth="1"/>
    <col min="10761" max="11005" width="11.5703125" style="15" customWidth="1"/>
    <col min="11006" max="11010" width="11.42578125" style="15"/>
    <col min="11011" max="11011" width="5.7109375" style="15" customWidth="1"/>
    <col min="11012" max="11012" width="7" style="15" customWidth="1"/>
    <col min="11013" max="11013" width="7.42578125" style="15" customWidth="1"/>
    <col min="11014" max="11014" width="13" style="15" customWidth="1"/>
    <col min="11015" max="11015" width="48.5703125" style="15" customWidth="1"/>
    <col min="11016" max="11016" width="13.5703125" style="15" customWidth="1"/>
    <col min="11017" max="11261" width="11.5703125" style="15" customWidth="1"/>
    <col min="11262" max="11266" width="11.42578125" style="15"/>
    <col min="11267" max="11267" width="5.7109375" style="15" customWidth="1"/>
    <col min="11268" max="11268" width="7" style="15" customWidth="1"/>
    <col min="11269" max="11269" width="7.42578125" style="15" customWidth="1"/>
    <col min="11270" max="11270" width="13" style="15" customWidth="1"/>
    <col min="11271" max="11271" width="48.5703125" style="15" customWidth="1"/>
    <col min="11272" max="11272" width="13.5703125" style="15" customWidth="1"/>
    <col min="11273" max="11517" width="11.5703125" style="15" customWidth="1"/>
    <col min="11518" max="11522" width="11.42578125" style="15"/>
    <col min="11523" max="11523" width="5.7109375" style="15" customWidth="1"/>
    <col min="11524" max="11524" width="7" style="15" customWidth="1"/>
    <col min="11525" max="11525" width="7.42578125" style="15" customWidth="1"/>
    <col min="11526" max="11526" width="13" style="15" customWidth="1"/>
    <col min="11527" max="11527" width="48.5703125" style="15" customWidth="1"/>
    <col min="11528" max="11528" width="13.5703125" style="15" customWidth="1"/>
    <col min="11529" max="11773" width="11.5703125" style="15" customWidth="1"/>
    <col min="11774" max="11778" width="11.42578125" style="15"/>
    <col min="11779" max="11779" width="5.7109375" style="15" customWidth="1"/>
    <col min="11780" max="11780" width="7" style="15" customWidth="1"/>
    <col min="11781" max="11781" width="7.42578125" style="15" customWidth="1"/>
    <col min="11782" max="11782" width="13" style="15" customWidth="1"/>
    <col min="11783" max="11783" width="48.5703125" style="15" customWidth="1"/>
    <col min="11784" max="11784" width="13.5703125" style="15" customWidth="1"/>
    <col min="11785" max="12029" width="11.5703125" style="15" customWidth="1"/>
    <col min="12030" max="12034" width="11.42578125" style="15"/>
    <col min="12035" max="12035" width="5.7109375" style="15" customWidth="1"/>
    <col min="12036" max="12036" width="7" style="15" customWidth="1"/>
    <col min="12037" max="12037" width="7.42578125" style="15" customWidth="1"/>
    <col min="12038" max="12038" width="13" style="15" customWidth="1"/>
    <col min="12039" max="12039" width="48.5703125" style="15" customWidth="1"/>
    <col min="12040" max="12040" width="13.5703125" style="15" customWidth="1"/>
    <col min="12041" max="12285" width="11.5703125" style="15" customWidth="1"/>
    <col min="12286" max="12290" width="11.42578125" style="15"/>
    <col min="12291" max="12291" width="5.7109375" style="15" customWidth="1"/>
    <col min="12292" max="12292" width="7" style="15" customWidth="1"/>
    <col min="12293" max="12293" width="7.42578125" style="15" customWidth="1"/>
    <col min="12294" max="12294" width="13" style="15" customWidth="1"/>
    <col min="12295" max="12295" width="48.5703125" style="15" customWidth="1"/>
    <col min="12296" max="12296" width="13.5703125" style="15" customWidth="1"/>
    <col min="12297" max="12541" width="11.5703125" style="15" customWidth="1"/>
    <col min="12542" max="12546" width="11.42578125" style="15"/>
    <col min="12547" max="12547" width="5.7109375" style="15" customWidth="1"/>
    <col min="12548" max="12548" width="7" style="15" customWidth="1"/>
    <col min="12549" max="12549" width="7.42578125" style="15" customWidth="1"/>
    <col min="12550" max="12550" width="13" style="15" customWidth="1"/>
    <col min="12551" max="12551" width="48.5703125" style="15" customWidth="1"/>
    <col min="12552" max="12552" width="13.5703125" style="15" customWidth="1"/>
    <col min="12553" max="12797" width="11.5703125" style="15" customWidth="1"/>
    <col min="12798" max="12802" width="11.42578125" style="15"/>
    <col min="12803" max="12803" width="5.7109375" style="15" customWidth="1"/>
    <col min="12804" max="12804" width="7" style="15" customWidth="1"/>
    <col min="12805" max="12805" width="7.42578125" style="15" customWidth="1"/>
    <col min="12806" max="12806" width="13" style="15" customWidth="1"/>
    <col min="12807" max="12807" width="48.5703125" style="15" customWidth="1"/>
    <col min="12808" max="12808" width="13.5703125" style="15" customWidth="1"/>
    <col min="12809" max="13053" width="11.5703125" style="15" customWidth="1"/>
    <col min="13054" max="13058" width="11.42578125" style="15"/>
    <col min="13059" max="13059" width="5.7109375" style="15" customWidth="1"/>
    <col min="13060" max="13060" width="7" style="15" customWidth="1"/>
    <col min="13061" max="13061" width="7.42578125" style="15" customWidth="1"/>
    <col min="13062" max="13062" width="13" style="15" customWidth="1"/>
    <col min="13063" max="13063" width="48.5703125" style="15" customWidth="1"/>
    <col min="13064" max="13064" width="13.5703125" style="15" customWidth="1"/>
    <col min="13065" max="13309" width="11.5703125" style="15" customWidth="1"/>
    <col min="13310" max="13314" width="11.42578125" style="15"/>
    <col min="13315" max="13315" width="5.7109375" style="15" customWidth="1"/>
    <col min="13316" max="13316" width="7" style="15" customWidth="1"/>
    <col min="13317" max="13317" width="7.42578125" style="15" customWidth="1"/>
    <col min="13318" max="13318" width="13" style="15" customWidth="1"/>
    <col min="13319" max="13319" width="48.5703125" style="15" customWidth="1"/>
    <col min="13320" max="13320" width="13.5703125" style="15" customWidth="1"/>
    <col min="13321" max="13565" width="11.5703125" style="15" customWidth="1"/>
    <col min="13566" max="13570" width="11.42578125" style="15"/>
    <col min="13571" max="13571" width="5.7109375" style="15" customWidth="1"/>
    <col min="13572" max="13572" width="7" style="15" customWidth="1"/>
    <col min="13573" max="13573" width="7.42578125" style="15" customWidth="1"/>
    <col min="13574" max="13574" width="13" style="15" customWidth="1"/>
    <col min="13575" max="13575" width="48.5703125" style="15" customWidth="1"/>
    <col min="13576" max="13576" width="13.5703125" style="15" customWidth="1"/>
    <col min="13577" max="13821" width="11.5703125" style="15" customWidth="1"/>
    <col min="13822" max="13826" width="11.42578125" style="15"/>
    <col min="13827" max="13827" width="5.7109375" style="15" customWidth="1"/>
    <col min="13828" max="13828" width="7" style="15" customWidth="1"/>
    <col min="13829" max="13829" width="7.42578125" style="15" customWidth="1"/>
    <col min="13830" max="13830" width="13" style="15" customWidth="1"/>
    <col min="13831" max="13831" width="48.5703125" style="15" customWidth="1"/>
    <col min="13832" max="13832" width="13.5703125" style="15" customWidth="1"/>
    <col min="13833" max="14077" width="11.5703125" style="15" customWidth="1"/>
    <col min="14078" max="14082" width="11.42578125" style="15"/>
    <col min="14083" max="14083" width="5.7109375" style="15" customWidth="1"/>
    <col min="14084" max="14084" width="7" style="15" customWidth="1"/>
    <col min="14085" max="14085" width="7.42578125" style="15" customWidth="1"/>
    <col min="14086" max="14086" width="13" style="15" customWidth="1"/>
    <col min="14087" max="14087" width="48.5703125" style="15" customWidth="1"/>
    <col min="14088" max="14088" width="13.5703125" style="15" customWidth="1"/>
    <col min="14089" max="14333" width="11.5703125" style="15" customWidth="1"/>
    <col min="14334" max="14338" width="11.42578125" style="15"/>
    <col min="14339" max="14339" width="5.7109375" style="15" customWidth="1"/>
    <col min="14340" max="14340" width="7" style="15" customWidth="1"/>
    <col min="14341" max="14341" width="7.42578125" style="15" customWidth="1"/>
    <col min="14342" max="14342" width="13" style="15" customWidth="1"/>
    <col min="14343" max="14343" width="48.5703125" style="15" customWidth="1"/>
    <col min="14344" max="14344" width="13.5703125" style="15" customWidth="1"/>
    <col min="14345" max="14589" width="11.5703125" style="15" customWidth="1"/>
    <col min="14590" max="14594" width="11.42578125" style="15"/>
    <col min="14595" max="14595" width="5.7109375" style="15" customWidth="1"/>
    <col min="14596" max="14596" width="7" style="15" customWidth="1"/>
    <col min="14597" max="14597" width="7.42578125" style="15" customWidth="1"/>
    <col min="14598" max="14598" width="13" style="15" customWidth="1"/>
    <col min="14599" max="14599" width="48.5703125" style="15" customWidth="1"/>
    <col min="14600" max="14600" width="13.5703125" style="15" customWidth="1"/>
    <col min="14601" max="14845" width="11.5703125" style="15" customWidth="1"/>
    <col min="14846" max="14850" width="11.42578125" style="15"/>
    <col min="14851" max="14851" width="5.7109375" style="15" customWidth="1"/>
    <col min="14852" max="14852" width="7" style="15" customWidth="1"/>
    <col min="14853" max="14853" width="7.42578125" style="15" customWidth="1"/>
    <col min="14854" max="14854" width="13" style="15" customWidth="1"/>
    <col min="14855" max="14855" width="48.5703125" style="15" customWidth="1"/>
    <col min="14856" max="14856" width="13.5703125" style="15" customWidth="1"/>
    <col min="14857" max="15101" width="11.5703125" style="15" customWidth="1"/>
    <col min="15102" max="15106" width="11.42578125" style="15"/>
    <col min="15107" max="15107" width="5.7109375" style="15" customWidth="1"/>
    <col min="15108" max="15108" width="7" style="15" customWidth="1"/>
    <col min="15109" max="15109" width="7.42578125" style="15" customWidth="1"/>
    <col min="15110" max="15110" width="13" style="15" customWidth="1"/>
    <col min="15111" max="15111" width="48.5703125" style="15" customWidth="1"/>
    <col min="15112" max="15112" width="13.5703125" style="15" customWidth="1"/>
    <col min="15113" max="15357" width="11.5703125" style="15" customWidth="1"/>
    <col min="15358" max="15362" width="11.42578125" style="15"/>
    <col min="15363" max="15363" width="5.7109375" style="15" customWidth="1"/>
    <col min="15364" max="15364" width="7" style="15" customWidth="1"/>
    <col min="15365" max="15365" width="7.42578125" style="15" customWidth="1"/>
    <col min="15366" max="15366" width="13" style="15" customWidth="1"/>
    <col min="15367" max="15367" width="48.5703125" style="15" customWidth="1"/>
    <col min="15368" max="15368" width="13.5703125" style="15" customWidth="1"/>
    <col min="15369" max="15613" width="11.5703125" style="15" customWidth="1"/>
    <col min="15614" max="15618" width="11.42578125" style="15"/>
    <col min="15619" max="15619" width="5.7109375" style="15" customWidth="1"/>
    <col min="15620" max="15620" width="7" style="15" customWidth="1"/>
    <col min="15621" max="15621" width="7.42578125" style="15" customWidth="1"/>
    <col min="15622" max="15622" width="13" style="15" customWidth="1"/>
    <col min="15623" max="15623" width="48.5703125" style="15" customWidth="1"/>
    <col min="15624" max="15624" width="13.5703125" style="15" customWidth="1"/>
    <col min="15625" max="15869" width="11.5703125" style="15" customWidth="1"/>
    <col min="15870" max="15874" width="11.42578125" style="15"/>
    <col min="15875" max="15875" width="5.7109375" style="15" customWidth="1"/>
    <col min="15876" max="15876" width="7" style="15" customWidth="1"/>
    <col min="15877" max="15877" width="7.42578125" style="15" customWidth="1"/>
    <col min="15878" max="15878" width="13" style="15" customWidth="1"/>
    <col min="15879" max="15879" width="48.5703125" style="15" customWidth="1"/>
    <col min="15880" max="15880" width="13.5703125" style="15" customWidth="1"/>
    <col min="15881" max="16125" width="11.5703125" style="15" customWidth="1"/>
    <col min="16126" max="16130" width="11.42578125" style="15"/>
    <col min="16131" max="16131" width="5.7109375" style="15" customWidth="1"/>
    <col min="16132" max="16132" width="7" style="15" customWidth="1"/>
    <col min="16133" max="16133" width="7.42578125" style="15" customWidth="1"/>
    <col min="16134" max="16134" width="13" style="15" customWidth="1"/>
    <col min="16135" max="16135" width="48.5703125" style="15" customWidth="1"/>
    <col min="16136" max="16136" width="13.5703125" style="15" customWidth="1"/>
    <col min="16137" max="16381" width="11.5703125" style="15" customWidth="1"/>
    <col min="16382" max="16384" width="11.42578125" style="15"/>
  </cols>
  <sheetData>
    <row r="1" spans="1:253" x14ac:dyDescent="0.2">
      <c r="E1" s="344" t="s">
        <v>545</v>
      </c>
      <c r="F1" s="344"/>
      <c r="G1" s="344"/>
      <c r="H1" s="344"/>
      <c r="I1" s="8"/>
    </row>
    <row r="2" spans="1:253" x14ac:dyDescent="0.2">
      <c r="E2" s="345" t="s">
        <v>493</v>
      </c>
      <c r="F2" s="345"/>
      <c r="G2" s="345"/>
      <c r="H2" s="345"/>
      <c r="I2" s="107"/>
    </row>
    <row r="3" spans="1:253" x14ac:dyDescent="0.2">
      <c r="E3" s="346" t="s">
        <v>500</v>
      </c>
      <c r="F3" s="346"/>
      <c r="G3" s="346"/>
      <c r="H3" s="346"/>
      <c r="I3" s="108"/>
    </row>
    <row r="4" spans="1:253" x14ac:dyDescent="0.2">
      <c r="E4" s="105" t="s">
        <v>501</v>
      </c>
    </row>
    <row r="5" spans="1:253" s="11" customFormat="1" ht="15" x14ac:dyDescent="0.2">
      <c r="A5" s="9" t="s">
        <v>424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</row>
    <row r="6" spans="1:253" s="11" customFormat="1" ht="9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</row>
    <row r="7" spans="1:253" ht="25.35" customHeight="1" x14ac:dyDescent="0.2">
      <c r="A7" s="12" t="s">
        <v>28</v>
      </c>
      <c r="B7" s="12" t="s">
        <v>4</v>
      </c>
      <c r="C7" s="12" t="s">
        <v>5</v>
      </c>
      <c r="D7" s="12" t="s">
        <v>94</v>
      </c>
      <c r="E7" s="12" t="s">
        <v>54</v>
      </c>
      <c r="F7" s="12" t="s">
        <v>497</v>
      </c>
      <c r="G7" s="12" t="s">
        <v>494</v>
      </c>
      <c r="H7" s="13" t="s">
        <v>495</v>
      </c>
    </row>
    <row r="8" spans="1:253" s="21" customFormat="1" ht="21.75" customHeight="1" x14ac:dyDescent="0.2">
      <c r="A8" s="16" t="s">
        <v>70</v>
      </c>
      <c r="B8" s="16"/>
      <c r="C8" s="17"/>
      <c r="D8" s="17"/>
      <c r="E8" s="18" t="s">
        <v>71</v>
      </c>
      <c r="F8" s="277">
        <f t="shared" ref="F8:H9" si="0">F9</f>
        <v>3000</v>
      </c>
      <c r="G8" s="277">
        <f t="shared" si="0"/>
        <v>0</v>
      </c>
      <c r="H8" s="19">
        <f t="shared" si="0"/>
        <v>3000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</row>
    <row r="9" spans="1:253" s="21" customFormat="1" ht="16.5" customHeight="1" x14ac:dyDescent="0.2">
      <c r="A9" s="350"/>
      <c r="B9" s="22" t="s">
        <v>95</v>
      </c>
      <c r="C9" s="23"/>
      <c r="D9" s="23"/>
      <c r="E9" s="275" t="s">
        <v>78</v>
      </c>
      <c r="F9" s="278">
        <f t="shared" si="0"/>
        <v>3000</v>
      </c>
      <c r="G9" s="278">
        <f t="shared" si="0"/>
        <v>0</v>
      </c>
      <c r="H9" s="276">
        <f t="shared" si="0"/>
        <v>3000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</row>
    <row r="10" spans="1:253" s="21" customFormat="1" ht="17.25" customHeight="1" x14ac:dyDescent="0.2">
      <c r="A10" s="351"/>
      <c r="B10" s="353"/>
      <c r="C10" s="24" t="s">
        <v>96</v>
      </c>
      <c r="D10" s="25"/>
      <c r="E10" s="26" t="s">
        <v>35</v>
      </c>
      <c r="F10" s="279">
        <f>F12</f>
        <v>3000</v>
      </c>
      <c r="G10" s="279">
        <f>G12</f>
        <v>0</v>
      </c>
      <c r="H10" s="27">
        <f>H11+H12+H13+H14</f>
        <v>3000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</row>
    <row r="11" spans="1:253" s="32" customFormat="1" hidden="1" x14ac:dyDescent="0.2">
      <c r="A11" s="351"/>
      <c r="B11" s="354"/>
      <c r="C11" s="355"/>
      <c r="D11" s="28" t="s">
        <v>97</v>
      </c>
      <c r="E11" s="29" t="s">
        <v>98</v>
      </c>
      <c r="F11" s="280"/>
      <c r="G11" s="280"/>
      <c r="H11" s="3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</row>
    <row r="12" spans="1:253" s="32" customFormat="1" ht="17.25" customHeight="1" x14ac:dyDescent="0.2">
      <c r="A12" s="351"/>
      <c r="B12" s="354"/>
      <c r="C12" s="356"/>
      <c r="D12" s="33" t="s">
        <v>99</v>
      </c>
      <c r="E12" s="34" t="s">
        <v>100</v>
      </c>
      <c r="F12" s="281">
        <v>3000</v>
      </c>
      <c r="G12" s="281"/>
      <c r="H12" s="30">
        <f>F12+G12</f>
        <v>3000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</row>
    <row r="13" spans="1:253" s="32" customFormat="1" ht="22.5" hidden="1" x14ac:dyDescent="0.2">
      <c r="A13" s="351"/>
      <c r="B13" s="354"/>
      <c r="C13" s="356"/>
      <c r="D13" s="33" t="s">
        <v>101</v>
      </c>
      <c r="E13" s="35" t="s">
        <v>102</v>
      </c>
      <c r="F13" s="282"/>
      <c r="G13" s="282"/>
      <c r="H13" s="3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</row>
    <row r="14" spans="1:253" s="32" customFormat="1" hidden="1" x14ac:dyDescent="0.2">
      <c r="A14" s="351"/>
      <c r="B14" s="354"/>
      <c r="C14" s="357"/>
      <c r="D14" s="36"/>
      <c r="E14" s="37"/>
      <c r="F14" s="283"/>
      <c r="G14" s="283"/>
      <c r="H14" s="27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</row>
    <row r="15" spans="1:253" s="21" customFormat="1" ht="17.100000000000001" customHeight="1" x14ac:dyDescent="0.2">
      <c r="A15" s="38" t="s">
        <v>7</v>
      </c>
      <c r="B15" s="38"/>
      <c r="C15" s="39"/>
      <c r="D15" s="38"/>
      <c r="E15" s="40" t="s">
        <v>103</v>
      </c>
      <c r="F15" s="284">
        <f>F16</f>
        <v>27500</v>
      </c>
      <c r="G15" s="284">
        <f>G16</f>
        <v>0</v>
      </c>
      <c r="H15" s="41">
        <f>H16</f>
        <v>27500</v>
      </c>
      <c r="I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</row>
    <row r="16" spans="1:253" s="21" customFormat="1" ht="17.100000000000001" customHeight="1" x14ac:dyDescent="0.2">
      <c r="A16" s="42"/>
      <c r="B16" s="155" t="s">
        <v>8</v>
      </c>
      <c r="C16" s="156"/>
      <c r="D16" s="156"/>
      <c r="E16" s="157" t="s">
        <v>104</v>
      </c>
      <c r="F16" s="285">
        <f>F17+F25</f>
        <v>27500</v>
      </c>
      <c r="G16" s="285">
        <f>G17+G25</f>
        <v>0</v>
      </c>
      <c r="H16" s="158">
        <f>H17+H25+H35</f>
        <v>27500</v>
      </c>
      <c r="I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</row>
    <row r="17" spans="1:253" s="21" customFormat="1" ht="17.100000000000001" customHeight="1" x14ac:dyDescent="0.2">
      <c r="A17" s="43"/>
      <c r="B17" s="43"/>
      <c r="C17" s="44" t="s">
        <v>105</v>
      </c>
      <c r="D17" s="44"/>
      <c r="E17" s="45" t="s">
        <v>34</v>
      </c>
      <c r="F17" s="286">
        <f>F19+F20+F23</f>
        <v>11000</v>
      </c>
      <c r="G17" s="286">
        <f>G19+G20+G23</f>
        <v>0</v>
      </c>
      <c r="H17" s="46">
        <f>SUM(H18:H24)</f>
        <v>11000</v>
      </c>
      <c r="I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</row>
    <row r="18" spans="1:253" s="32" customFormat="1" ht="24.75" hidden="1" customHeight="1" x14ac:dyDescent="0.2">
      <c r="A18" s="47"/>
      <c r="B18" s="47"/>
      <c r="C18" s="48"/>
      <c r="D18" s="49" t="s">
        <v>106</v>
      </c>
      <c r="E18" s="50" t="s">
        <v>107</v>
      </c>
      <c r="F18" s="287"/>
      <c r="G18" s="287"/>
      <c r="H18" s="51"/>
      <c r="I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</row>
    <row r="19" spans="1:253" s="32" customFormat="1" ht="18" customHeight="1" x14ac:dyDescent="0.2">
      <c r="A19" s="47"/>
      <c r="B19" s="47"/>
      <c r="C19" s="48"/>
      <c r="D19" s="52" t="s">
        <v>99</v>
      </c>
      <c r="E19" s="37" t="s">
        <v>108</v>
      </c>
      <c r="F19" s="288">
        <v>1500</v>
      </c>
      <c r="G19" s="288"/>
      <c r="H19" s="53">
        <v>1500</v>
      </c>
      <c r="I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</row>
    <row r="20" spans="1:253" s="32" customFormat="1" ht="19.5" customHeight="1" x14ac:dyDescent="0.2">
      <c r="A20" s="47"/>
      <c r="B20" s="47"/>
      <c r="C20" s="48"/>
      <c r="D20" s="52" t="s">
        <v>117</v>
      </c>
      <c r="E20" s="37" t="s">
        <v>425</v>
      </c>
      <c r="F20" s="288">
        <v>500</v>
      </c>
      <c r="G20" s="288"/>
      <c r="H20" s="53">
        <v>500</v>
      </c>
      <c r="I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</row>
    <row r="21" spans="1:253" s="32" customFormat="1" ht="18.75" hidden="1" customHeight="1" x14ac:dyDescent="0.2">
      <c r="A21" s="47"/>
      <c r="B21" s="47"/>
      <c r="C21" s="48"/>
      <c r="D21" s="52"/>
      <c r="E21" s="37"/>
      <c r="F21" s="288"/>
      <c r="G21" s="288"/>
      <c r="H21" s="53"/>
      <c r="I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</row>
    <row r="22" spans="1:253" s="32" customFormat="1" ht="18.75" hidden="1" customHeight="1" x14ac:dyDescent="0.2">
      <c r="A22" s="47"/>
      <c r="B22" s="47"/>
      <c r="C22" s="48"/>
      <c r="D22" s="52"/>
      <c r="E22" s="37"/>
      <c r="F22" s="288"/>
      <c r="G22" s="288"/>
      <c r="H22" s="53"/>
      <c r="I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</row>
    <row r="23" spans="1:253" s="32" customFormat="1" ht="18.75" customHeight="1" x14ac:dyDescent="0.2">
      <c r="A23" s="47"/>
      <c r="B23" s="47"/>
      <c r="C23" s="48"/>
      <c r="D23" s="52" t="s">
        <v>112</v>
      </c>
      <c r="E23" s="37" t="s">
        <v>113</v>
      </c>
      <c r="F23" s="288">
        <v>9000</v>
      </c>
      <c r="G23" s="288"/>
      <c r="H23" s="53">
        <v>9000</v>
      </c>
      <c r="I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</row>
    <row r="24" spans="1:253" s="32" customFormat="1" ht="18.75" hidden="1" customHeight="1" x14ac:dyDescent="0.2">
      <c r="A24" s="47"/>
      <c r="B24" s="47"/>
      <c r="C24" s="48"/>
      <c r="D24" s="52"/>
      <c r="E24" s="37"/>
      <c r="F24" s="288"/>
      <c r="G24" s="288"/>
      <c r="H24" s="53"/>
      <c r="I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</row>
    <row r="25" spans="1:253" s="32" customFormat="1" ht="17.100000000000001" customHeight="1" x14ac:dyDescent="0.2">
      <c r="A25" s="47"/>
      <c r="B25" s="47"/>
      <c r="C25" s="44" t="s">
        <v>96</v>
      </c>
      <c r="D25" s="44"/>
      <c r="E25" s="45" t="s">
        <v>35</v>
      </c>
      <c r="F25" s="286">
        <f>F26+F27+F28+F29+F30+F31+F32+F33</f>
        <v>16500</v>
      </c>
      <c r="G25" s="286">
        <f>G26+G27+G28+G29+G30+G31+G32+G33</f>
        <v>0</v>
      </c>
      <c r="H25" s="46">
        <f>SUM(H26:H34)</f>
        <v>16500</v>
      </c>
      <c r="I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</row>
    <row r="26" spans="1:253" s="32" customFormat="1" ht="20.25" customHeight="1" x14ac:dyDescent="0.2">
      <c r="A26" s="47"/>
      <c r="B26" s="47"/>
      <c r="C26" s="54"/>
      <c r="D26" s="52" t="s">
        <v>101</v>
      </c>
      <c r="E26" s="50" t="s">
        <v>116</v>
      </c>
      <c r="F26" s="287">
        <v>3000</v>
      </c>
      <c r="G26" s="287"/>
      <c r="H26" s="53">
        <v>3000</v>
      </c>
      <c r="I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</row>
    <row r="27" spans="1:253" s="32" customFormat="1" ht="16.5" customHeight="1" x14ac:dyDescent="0.2">
      <c r="A27" s="47"/>
      <c r="B27" s="47"/>
      <c r="C27" s="48"/>
      <c r="D27" s="49" t="s">
        <v>109</v>
      </c>
      <c r="E27" s="50" t="s">
        <v>426</v>
      </c>
      <c r="F27" s="287">
        <v>4000</v>
      </c>
      <c r="G27" s="287"/>
      <c r="H27" s="51">
        <v>4000</v>
      </c>
      <c r="I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</row>
    <row r="28" spans="1:253" s="32" customFormat="1" ht="15" customHeight="1" x14ac:dyDescent="0.2">
      <c r="A28" s="47"/>
      <c r="B28" s="47"/>
      <c r="C28" s="48"/>
      <c r="D28" s="49" t="s">
        <v>111</v>
      </c>
      <c r="E28" s="50" t="s">
        <v>427</v>
      </c>
      <c r="F28" s="287">
        <v>1000</v>
      </c>
      <c r="G28" s="287"/>
      <c r="H28" s="51">
        <v>1000</v>
      </c>
      <c r="I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</row>
    <row r="29" spans="1:253" s="32" customFormat="1" ht="17.25" customHeight="1" x14ac:dyDescent="0.2">
      <c r="A29" s="47"/>
      <c r="B29" s="47"/>
      <c r="C29" s="48"/>
      <c r="D29" s="49" t="s">
        <v>117</v>
      </c>
      <c r="E29" s="50" t="s">
        <v>393</v>
      </c>
      <c r="F29" s="287">
        <v>1500</v>
      </c>
      <c r="G29" s="287"/>
      <c r="H29" s="51">
        <v>1500</v>
      </c>
      <c r="I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</row>
    <row r="30" spans="1:253" s="32" customFormat="1" ht="17.25" customHeight="1" x14ac:dyDescent="0.2">
      <c r="A30" s="47"/>
      <c r="B30" s="47"/>
      <c r="C30" s="48"/>
      <c r="D30" s="49" t="s">
        <v>119</v>
      </c>
      <c r="E30" s="50" t="s">
        <v>120</v>
      </c>
      <c r="F30" s="287">
        <v>2000</v>
      </c>
      <c r="G30" s="287"/>
      <c r="H30" s="51">
        <v>2000</v>
      </c>
      <c r="I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</row>
    <row r="31" spans="1:253" s="32" customFormat="1" ht="17.25" customHeight="1" x14ac:dyDescent="0.2">
      <c r="A31" s="47"/>
      <c r="B31" s="47"/>
      <c r="C31" s="48"/>
      <c r="D31" s="49" t="s">
        <v>112</v>
      </c>
      <c r="E31" s="50" t="s">
        <v>118</v>
      </c>
      <c r="F31" s="287">
        <v>1000</v>
      </c>
      <c r="G31" s="287"/>
      <c r="H31" s="51">
        <v>1000</v>
      </c>
      <c r="I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</row>
    <row r="32" spans="1:253" s="32" customFormat="1" x14ac:dyDescent="0.2">
      <c r="A32" s="47"/>
      <c r="B32" s="47"/>
      <c r="C32" s="48"/>
      <c r="D32" s="49" t="s">
        <v>121</v>
      </c>
      <c r="E32" s="50" t="s">
        <v>118</v>
      </c>
      <c r="F32" s="287">
        <v>1000</v>
      </c>
      <c r="G32" s="287"/>
      <c r="H32" s="51">
        <v>1000</v>
      </c>
      <c r="I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</row>
    <row r="33" spans="1:253" s="32" customFormat="1" x14ac:dyDescent="0.2">
      <c r="A33" s="47"/>
      <c r="B33" s="47"/>
      <c r="C33" s="48"/>
      <c r="D33" s="55" t="s">
        <v>114</v>
      </c>
      <c r="E33" s="56" t="s">
        <v>428</v>
      </c>
      <c r="F33" s="289">
        <v>3000</v>
      </c>
      <c r="G33" s="289"/>
      <c r="H33" s="51">
        <v>3000</v>
      </c>
      <c r="I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</row>
    <row r="34" spans="1:253" s="32" customFormat="1" hidden="1" x14ac:dyDescent="0.2">
      <c r="A34" s="47"/>
      <c r="B34" s="47"/>
      <c r="C34" s="48"/>
      <c r="D34" s="57"/>
      <c r="E34" s="58"/>
      <c r="F34" s="290"/>
      <c r="G34" s="290"/>
      <c r="H34" s="51"/>
      <c r="I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</row>
    <row r="35" spans="1:253" s="32" customFormat="1" ht="20.25" hidden="1" customHeight="1" x14ac:dyDescent="0.2">
      <c r="A35" s="47"/>
      <c r="B35" s="59"/>
      <c r="C35" s="60" t="s">
        <v>9</v>
      </c>
      <c r="D35" s="61"/>
      <c r="E35" s="62" t="s">
        <v>90</v>
      </c>
      <c r="F35" s="291"/>
      <c r="G35" s="291"/>
      <c r="H35" s="63">
        <f>H36</f>
        <v>0</v>
      </c>
      <c r="I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</row>
    <row r="36" spans="1:253" s="32" customFormat="1" ht="20.25" hidden="1" customHeight="1" x14ac:dyDescent="0.2">
      <c r="A36" s="47"/>
      <c r="B36" s="47"/>
      <c r="C36" s="48"/>
      <c r="D36" s="64" t="s">
        <v>122</v>
      </c>
      <c r="E36" s="65" t="s">
        <v>123</v>
      </c>
      <c r="F36" s="292"/>
      <c r="G36" s="292"/>
      <c r="H36" s="53"/>
      <c r="I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</row>
    <row r="37" spans="1:253" s="21" customFormat="1" ht="17.100000000000001" customHeight="1" x14ac:dyDescent="0.2">
      <c r="A37" s="38" t="s">
        <v>124</v>
      </c>
      <c r="B37" s="38"/>
      <c r="C37" s="38"/>
      <c r="D37" s="38"/>
      <c r="E37" s="40" t="s">
        <v>125</v>
      </c>
      <c r="F37" s="284">
        <f>F38</f>
        <v>2000</v>
      </c>
      <c r="G37" s="284">
        <f>G38</f>
        <v>0</v>
      </c>
      <c r="H37" s="41">
        <f>H38</f>
        <v>2000</v>
      </c>
      <c r="I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</row>
    <row r="38" spans="1:253" s="21" customFormat="1" ht="17.100000000000001" customHeight="1" x14ac:dyDescent="0.2">
      <c r="A38" s="42"/>
      <c r="B38" s="151" t="s">
        <v>126</v>
      </c>
      <c r="C38" s="149"/>
      <c r="D38" s="149"/>
      <c r="E38" s="150" t="s">
        <v>78</v>
      </c>
      <c r="F38" s="293">
        <f>F39</f>
        <v>2000</v>
      </c>
      <c r="G38" s="293">
        <f>G39</f>
        <v>0</v>
      </c>
      <c r="H38" s="92">
        <f>H39+H43</f>
        <v>2000</v>
      </c>
      <c r="I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</row>
    <row r="39" spans="1:253" s="21" customFormat="1" ht="17.100000000000001" customHeight="1" x14ac:dyDescent="0.2">
      <c r="A39" s="42"/>
      <c r="B39" s="66"/>
      <c r="C39" s="44" t="s">
        <v>105</v>
      </c>
      <c r="D39" s="44"/>
      <c r="E39" s="45" t="s">
        <v>34</v>
      </c>
      <c r="F39" s="286">
        <f>F40</f>
        <v>2000</v>
      </c>
      <c r="G39" s="286">
        <f>G40</f>
        <v>0</v>
      </c>
      <c r="H39" s="67">
        <f>H40+H41+H42</f>
        <v>2000</v>
      </c>
      <c r="I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</row>
    <row r="40" spans="1:253" s="21" customFormat="1" ht="17.100000000000001" customHeight="1" x14ac:dyDescent="0.2">
      <c r="A40" s="42"/>
      <c r="B40" s="66"/>
      <c r="C40" s="358"/>
      <c r="D40" s="68" t="s">
        <v>117</v>
      </c>
      <c r="E40" s="69" t="s">
        <v>429</v>
      </c>
      <c r="F40" s="294">
        <v>2000</v>
      </c>
      <c r="G40" s="294"/>
      <c r="H40" s="78">
        <v>2000</v>
      </c>
      <c r="I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</row>
    <row r="41" spans="1:253" s="21" customFormat="1" ht="17.100000000000001" hidden="1" customHeight="1" x14ac:dyDescent="0.2">
      <c r="A41" s="42"/>
      <c r="B41" s="66"/>
      <c r="C41" s="359"/>
      <c r="D41" s="70" t="s">
        <v>127</v>
      </c>
      <c r="E41" s="71" t="s">
        <v>128</v>
      </c>
      <c r="F41" s="295"/>
      <c r="G41" s="295"/>
      <c r="H41" s="78">
        <v>0</v>
      </c>
      <c r="I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</row>
    <row r="42" spans="1:253" s="21" customFormat="1" ht="17.100000000000001" hidden="1" customHeight="1" x14ac:dyDescent="0.2">
      <c r="A42" s="42"/>
      <c r="B42" s="66"/>
      <c r="C42" s="360"/>
      <c r="D42" s="72" t="s">
        <v>129</v>
      </c>
      <c r="E42" s="71" t="s">
        <v>130</v>
      </c>
      <c r="F42" s="295"/>
      <c r="G42" s="295"/>
      <c r="H42" s="78">
        <v>0</v>
      </c>
      <c r="I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</row>
    <row r="43" spans="1:253" s="21" customFormat="1" ht="17.100000000000001" hidden="1" customHeight="1" x14ac:dyDescent="0.2">
      <c r="A43" s="43"/>
      <c r="B43" s="43"/>
      <c r="C43" s="24" t="s">
        <v>96</v>
      </c>
      <c r="D43" s="73"/>
      <c r="E43" s="74" t="s">
        <v>35</v>
      </c>
      <c r="F43" s="296"/>
      <c r="G43" s="296"/>
      <c r="H43" s="46">
        <f>H44</f>
        <v>0</v>
      </c>
      <c r="I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</row>
    <row r="44" spans="1:253" s="32" customFormat="1" ht="17.100000000000001" hidden="1" customHeight="1" x14ac:dyDescent="0.2">
      <c r="A44" s="47"/>
      <c r="B44" s="47"/>
      <c r="C44" s="75"/>
      <c r="D44" s="49" t="s">
        <v>127</v>
      </c>
      <c r="E44" s="69" t="s">
        <v>131</v>
      </c>
      <c r="F44" s="294"/>
      <c r="G44" s="294"/>
      <c r="H44" s="51">
        <v>0</v>
      </c>
      <c r="I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</row>
    <row r="45" spans="1:253" s="32" customFormat="1" ht="17.100000000000001" customHeight="1" x14ac:dyDescent="0.2">
      <c r="A45" s="165" t="s">
        <v>14</v>
      </c>
      <c r="B45" s="163"/>
      <c r="C45" s="163"/>
      <c r="D45" s="166"/>
      <c r="E45" s="157" t="s">
        <v>66</v>
      </c>
      <c r="F45" s="285">
        <f t="shared" ref="F45:H47" si="1">F46</f>
        <v>3000</v>
      </c>
      <c r="G45" s="285">
        <f t="shared" si="1"/>
        <v>0</v>
      </c>
      <c r="H45" s="167">
        <f t="shared" si="1"/>
        <v>3000</v>
      </c>
      <c r="I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</row>
    <row r="46" spans="1:253" s="32" customFormat="1" ht="17.100000000000001" customHeight="1" x14ac:dyDescent="0.2">
      <c r="A46" s="162"/>
      <c r="B46" s="165" t="s">
        <v>15</v>
      </c>
      <c r="C46" s="163"/>
      <c r="D46" s="166"/>
      <c r="E46" s="157" t="s">
        <v>78</v>
      </c>
      <c r="F46" s="285">
        <f t="shared" si="1"/>
        <v>3000</v>
      </c>
      <c r="G46" s="285">
        <f t="shared" si="1"/>
        <v>0</v>
      </c>
      <c r="H46" s="167">
        <f t="shared" si="1"/>
        <v>3000</v>
      </c>
      <c r="I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</row>
    <row r="47" spans="1:253" s="32" customFormat="1" ht="17.100000000000001" customHeight="1" x14ac:dyDescent="0.2">
      <c r="A47" s="161"/>
      <c r="B47" s="161"/>
      <c r="C47" s="164" t="s">
        <v>12</v>
      </c>
      <c r="D47" s="159"/>
      <c r="E47" s="45" t="s">
        <v>266</v>
      </c>
      <c r="F47" s="286">
        <f t="shared" si="1"/>
        <v>3000</v>
      </c>
      <c r="G47" s="286">
        <f t="shared" si="1"/>
        <v>0</v>
      </c>
      <c r="H47" s="168">
        <f t="shared" si="1"/>
        <v>3000</v>
      </c>
      <c r="I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</row>
    <row r="48" spans="1:253" s="32" customFormat="1" ht="17.100000000000001" customHeight="1" x14ac:dyDescent="0.2">
      <c r="A48" s="161"/>
      <c r="B48" s="161"/>
      <c r="C48" s="162"/>
      <c r="D48" s="159" t="s">
        <v>119</v>
      </c>
      <c r="E48" s="69" t="s">
        <v>483</v>
      </c>
      <c r="F48" s="294">
        <v>3000</v>
      </c>
      <c r="G48" s="294"/>
      <c r="H48" s="51">
        <v>3000</v>
      </c>
      <c r="I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</row>
    <row r="49" spans="1:253" s="21" customFormat="1" ht="17.100000000000001" customHeight="1" x14ac:dyDescent="0.2">
      <c r="A49" s="160" t="s">
        <v>18</v>
      </c>
      <c r="B49" s="160"/>
      <c r="C49" s="160"/>
      <c r="D49" s="38"/>
      <c r="E49" s="40" t="s">
        <v>132</v>
      </c>
      <c r="F49" s="284">
        <f>F50+F56</f>
        <v>36724.58</v>
      </c>
      <c r="G49" s="284">
        <f>G50+G56</f>
        <v>0</v>
      </c>
      <c r="H49" s="41">
        <f>H50</f>
        <v>36724.58</v>
      </c>
      <c r="I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</row>
    <row r="50" spans="1:253" s="21" customFormat="1" ht="17.100000000000001" customHeight="1" x14ac:dyDescent="0.2">
      <c r="A50" s="42"/>
      <c r="B50" s="151" t="s">
        <v>19</v>
      </c>
      <c r="C50" s="149"/>
      <c r="D50" s="149"/>
      <c r="E50" s="150" t="s">
        <v>76</v>
      </c>
      <c r="F50" s="293">
        <f>F51</f>
        <v>15724.58</v>
      </c>
      <c r="G50" s="293">
        <f>G51</f>
        <v>0</v>
      </c>
      <c r="H50" s="92">
        <f>H51+H56+H58</f>
        <v>36724.58</v>
      </c>
      <c r="I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</row>
    <row r="51" spans="1:253" s="21" customFormat="1" ht="17.100000000000001" customHeight="1" x14ac:dyDescent="0.2">
      <c r="A51" s="43"/>
      <c r="B51" s="43"/>
      <c r="C51" s="184" t="s">
        <v>105</v>
      </c>
      <c r="D51" s="184"/>
      <c r="E51" s="186" t="s">
        <v>34</v>
      </c>
      <c r="F51" s="305">
        <f>F52+F53+F54+F55</f>
        <v>15724.58</v>
      </c>
      <c r="G51" s="305">
        <f>G52+G53+G54+G55</f>
        <v>0</v>
      </c>
      <c r="H51" s="187">
        <f>SUM(H52:H55)</f>
        <v>15724.58</v>
      </c>
      <c r="I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</row>
    <row r="52" spans="1:253" s="21" customFormat="1" ht="17.100000000000001" customHeight="1" x14ac:dyDescent="0.2">
      <c r="A52" s="43"/>
      <c r="B52" s="43"/>
      <c r="C52" s="54"/>
      <c r="D52" s="52" t="s">
        <v>106</v>
      </c>
      <c r="E52" s="37" t="s">
        <v>430</v>
      </c>
      <c r="F52" s="288">
        <v>1724.58</v>
      </c>
      <c r="G52" s="288"/>
      <c r="H52" s="53">
        <v>1724.58</v>
      </c>
      <c r="I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</row>
    <row r="53" spans="1:253" s="32" customFormat="1" ht="17.25" customHeight="1" x14ac:dyDescent="0.2">
      <c r="A53" s="47"/>
      <c r="B53" s="47"/>
      <c r="C53" s="48"/>
      <c r="D53" s="52" t="s">
        <v>101</v>
      </c>
      <c r="E53" s="37" t="s">
        <v>431</v>
      </c>
      <c r="F53" s="288">
        <v>4000</v>
      </c>
      <c r="G53" s="288"/>
      <c r="H53" s="53">
        <v>4000</v>
      </c>
      <c r="I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</row>
    <row r="54" spans="1:253" s="32" customFormat="1" ht="17.25" customHeight="1" x14ac:dyDescent="0.2">
      <c r="A54" s="47"/>
      <c r="B54" s="47"/>
      <c r="C54" s="48"/>
      <c r="D54" s="52" t="s">
        <v>112</v>
      </c>
      <c r="E54" s="37" t="s">
        <v>432</v>
      </c>
      <c r="F54" s="288">
        <v>9000</v>
      </c>
      <c r="G54" s="288"/>
      <c r="H54" s="53">
        <v>9000</v>
      </c>
      <c r="I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</row>
    <row r="55" spans="1:253" s="32" customFormat="1" ht="17.100000000000001" customHeight="1" x14ac:dyDescent="0.2">
      <c r="A55" s="47"/>
      <c r="B55" s="47"/>
      <c r="C55" s="48"/>
      <c r="D55" s="52" t="s">
        <v>129</v>
      </c>
      <c r="E55" s="37" t="s">
        <v>133</v>
      </c>
      <c r="F55" s="288">
        <v>1000</v>
      </c>
      <c r="G55" s="288"/>
      <c r="H55" s="53">
        <v>1000</v>
      </c>
      <c r="I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</row>
    <row r="56" spans="1:253" s="32" customFormat="1" ht="17.100000000000001" customHeight="1" x14ac:dyDescent="0.2">
      <c r="A56" s="47"/>
      <c r="B56" s="59"/>
      <c r="C56" s="316" t="s">
        <v>253</v>
      </c>
      <c r="D56" s="317"/>
      <c r="E56" s="186" t="s">
        <v>48</v>
      </c>
      <c r="F56" s="305">
        <f>F57</f>
        <v>21000</v>
      </c>
      <c r="G56" s="305">
        <f>G57</f>
        <v>0</v>
      </c>
      <c r="H56" s="187">
        <f>H57</f>
        <v>21000</v>
      </c>
      <c r="I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</row>
    <row r="57" spans="1:253" s="32" customFormat="1" ht="17.100000000000001" customHeight="1" x14ac:dyDescent="0.2">
      <c r="A57" s="47"/>
      <c r="B57" s="47"/>
      <c r="C57" s="48"/>
      <c r="D57" s="52" t="s">
        <v>119</v>
      </c>
      <c r="E57" s="37" t="s">
        <v>433</v>
      </c>
      <c r="F57" s="288">
        <v>21000</v>
      </c>
      <c r="G57" s="288"/>
      <c r="H57" s="53">
        <v>21000</v>
      </c>
      <c r="I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</row>
    <row r="58" spans="1:253" s="32" customFormat="1" ht="17.100000000000001" hidden="1" customHeight="1" x14ac:dyDescent="0.2">
      <c r="A58" s="47"/>
      <c r="B58" s="59"/>
      <c r="C58" s="60" t="s">
        <v>9</v>
      </c>
      <c r="D58" s="76"/>
      <c r="E58" s="62" t="s">
        <v>90</v>
      </c>
      <c r="F58" s="291"/>
      <c r="G58" s="291"/>
      <c r="H58" s="46">
        <f>H59</f>
        <v>0</v>
      </c>
      <c r="I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</row>
    <row r="59" spans="1:253" s="32" customFormat="1" ht="17.100000000000001" hidden="1" customHeight="1" x14ac:dyDescent="0.2">
      <c r="A59" s="47"/>
      <c r="B59" s="47"/>
      <c r="C59" s="48"/>
      <c r="D59" s="52" t="s">
        <v>119</v>
      </c>
      <c r="E59" s="37" t="s">
        <v>134</v>
      </c>
      <c r="F59" s="288"/>
      <c r="G59" s="288"/>
      <c r="H59" s="53">
        <v>0</v>
      </c>
      <c r="I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</row>
    <row r="60" spans="1:253" s="21" customFormat="1" ht="17.100000000000001" customHeight="1" x14ac:dyDescent="0.2">
      <c r="A60" s="38" t="s">
        <v>20</v>
      </c>
      <c r="B60" s="38"/>
      <c r="C60" s="38"/>
      <c r="D60" s="38"/>
      <c r="E60" s="40" t="s">
        <v>49</v>
      </c>
      <c r="F60" s="284">
        <f t="shared" ref="F60:G62" si="2">F61</f>
        <v>300</v>
      </c>
      <c r="G60" s="284">
        <f t="shared" si="2"/>
        <v>0</v>
      </c>
      <c r="H60" s="41">
        <f>H64+H61</f>
        <v>300</v>
      </c>
      <c r="I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</row>
    <row r="61" spans="1:253" s="21" customFormat="1" ht="17.100000000000001" customHeight="1" x14ac:dyDescent="0.2">
      <c r="A61" s="66"/>
      <c r="B61" s="151" t="s">
        <v>135</v>
      </c>
      <c r="C61" s="151"/>
      <c r="D61" s="151"/>
      <c r="E61" s="150" t="s">
        <v>50</v>
      </c>
      <c r="F61" s="293">
        <f t="shared" si="2"/>
        <v>300</v>
      </c>
      <c r="G61" s="293">
        <f t="shared" si="2"/>
        <v>0</v>
      </c>
      <c r="H61" s="92">
        <f>H62</f>
        <v>300</v>
      </c>
      <c r="I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</row>
    <row r="62" spans="1:253" s="21" customFormat="1" ht="17.100000000000001" customHeight="1" x14ac:dyDescent="0.2">
      <c r="A62" s="66"/>
      <c r="B62" s="77"/>
      <c r="C62" s="184" t="s">
        <v>105</v>
      </c>
      <c r="D62" s="184"/>
      <c r="E62" s="186" t="s">
        <v>34</v>
      </c>
      <c r="F62" s="305">
        <f t="shared" si="2"/>
        <v>300</v>
      </c>
      <c r="G62" s="305">
        <f t="shared" si="2"/>
        <v>0</v>
      </c>
      <c r="H62" s="92">
        <f>H63</f>
        <v>300</v>
      </c>
      <c r="I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</row>
    <row r="63" spans="1:253" s="21" customFormat="1" ht="24.75" customHeight="1" x14ac:dyDescent="0.2">
      <c r="A63" s="66"/>
      <c r="B63" s="77"/>
      <c r="C63" s="44"/>
      <c r="D63" s="44" t="s">
        <v>115</v>
      </c>
      <c r="E63" s="37" t="s">
        <v>434</v>
      </c>
      <c r="F63" s="288">
        <v>300</v>
      </c>
      <c r="G63" s="288"/>
      <c r="H63" s="78">
        <v>300</v>
      </c>
      <c r="I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</row>
    <row r="64" spans="1:253" s="21" customFormat="1" ht="17.100000000000001" hidden="1" customHeight="1" x14ac:dyDescent="0.2">
      <c r="A64" s="42"/>
      <c r="B64" s="151" t="s">
        <v>136</v>
      </c>
      <c r="C64" s="149"/>
      <c r="D64" s="149"/>
      <c r="E64" s="150" t="s">
        <v>78</v>
      </c>
      <c r="F64" s="293"/>
      <c r="G64" s="293"/>
      <c r="H64" s="92">
        <f>H65</f>
        <v>0</v>
      </c>
      <c r="I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</row>
    <row r="65" spans="1:253" s="21" customFormat="1" ht="17.100000000000001" hidden="1" customHeight="1" x14ac:dyDescent="0.2">
      <c r="A65" s="43"/>
      <c r="B65" s="43"/>
      <c r="C65" s="44" t="s">
        <v>105</v>
      </c>
      <c r="D65" s="44"/>
      <c r="E65" s="45" t="s">
        <v>34</v>
      </c>
      <c r="F65" s="286"/>
      <c r="G65" s="286"/>
      <c r="H65" s="46">
        <f>SUM(H66:H69)</f>
        <v>0</v>
      </c>
      <c r="I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</row>
    <row r="66" spans="1:253" s="32" customFormat="1" hidden="1" x14ac:dyDescent="0.2">
      <c r="A66" s="47"/>
      <c r="B66" s="47"/>
      <c r="C66" s="48"/>
      <c r="D66" s="49" t="s">
        <v>106</v>
      </c>
      <c r="E66" s="50" t="s">
        <v>137</v>
      </c>
      <c r="F66" s="287"/>
      <c r="G66" s="287"/>
      <c r="H66" s="51">
        <v>0</v>
      </c>
      <c r="I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</row>
    <row r="67" spans="1:253" s="32" customFormat="1" hidden="1" x14ac:dyDescent="0.2">
      <c r="A67" s="47"/>
      <c r="B67" s="47"/>
      <c r="C67" s="48"/>
      <c r="D67" s="49" t="s">
        <v>115</v>
      </c>
      <c r="E67" s="50" t="s">
        <v>138</v>
      </c>
      <c r="F67" s="287"/>
      <c r="G67" s="287"/>
      <c r="H67" s="51"/>
      <c r="I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</row>
    <row r="68" spans="1:253" s="32" customFormat="1" hidden="1" x14ac:dyDescent="0.2">
      <c r="A68" s="47"/>
      <c r="B68" s="47"/>
      <c r="C68" s="48"/>
      <c r="D68" s="49" t="s">
        <v>119</v>
      </c>
      <c r="E68" s="50" t="s">
        <v>139</v>
      </c>
      <c r="F68" s="287"/>
      <c r="G68" s="287"/>
      <c r="H68" s="51"/>
      <c r="I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</row>
    <row r="69" spans="1:253" s="32" customFormat="1" hidden="1" x14ac:dyDescent="0.2">
      <c r="A69" s="47"/>
      <c r="B69" s="47"/>
      <c r="C69" s="48"/>
      <c r="D69" s="49" t="s">
        <v>114</v>
      </c>
      <c r="E69" s="50" t="s">
        <v>140</v>
      </c>
      <c r="F69" s="287"/>
      <c r="G69" s="287"/>
      <c r="H69" s="51"/>
      <c r="I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</row>
    <row r="70" spans="1:253" s="21" customFormat="1" ht="17.100000000000001" customHeight="1" x14ac:dyDescent="0.2">
      <c r="A70" s="38" t="s">
        <v>21</v>
      </c>
      <c r="B70" s="38"/>
      <c r="C70" s="38"/>
      <c r="D70" s="38"/>
      <c r="E70" s="40" t="s">
        <v>64</v>
      </c>
      <c r="F70" s="284">
        <f>F71+F94+F101+F104</f>
        <v>46364.41</v>
      </c>
      <c r="G70" s="284">
        <f>G71+G94+G101+G104</f>
        <v>0</v>
      </c>
      <c r="H70" s="41">
        <f>H71+H94+H101+H104</f>
        <v>46364.41</v>
      </c>
      <c r="I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</row>
    <row r="71" spans="1:253" s="21" customFormat="1" ht="17.100000000000001" customHeight="1" x14ac:dyDescent="0.2">
      <c r="A71" s="42"/>
      <c r="B71" s="151" t="s">
        <v>141</v>
      </c>
      <c r="C71" s="149"/>
      <c r="D71" s="149"/>
      <c r="E71" s="150" t="s">
        <v>83</v>
      </c>
      <c r="F71" s="293">
        <f>F74+F84+F91</f>
        <v>27564.41</v>
      </c>
      <c r="G71" s="293">
        <f>G74+G84+G91</f>
        <v>0</v>
      </c>
      <c r="H71" s="92">
        <f>H74+H84+H91</f>
        <v>27564.41</v>
      </c>
      <c r="I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</row>
    <row r="72" spans="1:253" s="32" customFormat="1" ht="17.100000000000001" hidden="1" customHeight="1" x14ac:dyDescent="0.2">
      <c r="A72" s="47"/>
      <c r="B72" s="47"/>
      <c r="C72" s="44" t="s">
        <v>142</v>
      </c>
      <c r="D72" s="44"/>
      <c r="E72" s="79" t="s">
        <v>43</v>
      </c>
      <c r="F72" s="297"/>
      <c r="G72" s="297"/>
      <c r="H72" s="46">
        <f>H73</f>
        <v>0</v>
      </c>
      <c r="I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</row>
    <row r="73" spans="1:253" s="32" customFormat="1" ht="27.75" hidden="1" customHeight="1" x14ac:dyDescent="0.2">
      <c r="A73" s="47"/>
      <c r="B73" s="47"/>
      <c r="C73" s="75"/>
      <c r="D73" s="52" t="s">
        <v>114</v>
      </c>
      <c r="E73" s="37" t="s">
        <v>143</v>
      </c>
      <c r="F73" s="288"/>
      <c r="G73" s="288"/>
      <c r="H73" s="53"/>
      <c r="I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</row>
    <row r="74" spans="1:253" s="21" customFormat="1" ht="17.100000000000001" customHeight="1" x14ac:dyDescent="0.2">
      <c r="A74" s="43"/>
      <c r="B74" s="43"/>
      <c r="C74" s="184" t="s">
        <v>105</v>
      </c>
      <c r="D74" s="184"/>
      <c r="E74" s="186" t="s">
        <v>34</v>
      </c>
      <c r="F74" s="305">
        <f>F75+F76+F77+F78+F79+F80+F81</f>
        <v>14864.41</v>
      </c>
      <c r="G74" s="305">
        <f>G75+G76+G77+G78+G79+G80+G81</f>
        <v>0</v>
      </c>
      <c r="H74" s="187">
        <f>SUM(H75:H81)</f>
        <v>14864.41</v>
      </c>
      <c r="I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</row>
    <row r="75" spans="1:253" s="32" customFormat="1" ht="17.100000000000001" customHeight="1" x14ac:dyDescent="0.2">
      <c r="A75" s="47"/>
      <c r="B75" s="47"/>
      <c r="C75" s="75"/>
      <c r="D75" s="49" t="s">
        <v>97</v>
      </c>
      <c r="E75" s="50" t="s">
        <v>144</v>
      </c>
      <c r="F75" s="287">
        <v>2184.41</v>
      </c>
      <c r="G75" s="287"/>
      <c r="H75" s="51">
        <v>2184.41</v>
      </c>
      <c r="I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/>
    </row>
    <row r="76" spans="1:253" s="32" customFormat="1" x14ac:dyDescent="0.2">
      <c r="A76" s="47"/>
      <c r="B76" s="47"/>
      <c r="C76" s="48"/>
      <c r="D76" s="52" t="s">
        <v>115</v>
      </c>
      <c r="E76" s="37" t="s">
        <v>435</v>
      </c>
      <c r="F76" s="288">
        <v>2980</v>
      </c>
      <c r="G76" s="288"/>
      <c r="H76" s="53">
        <v>2980</v>
      </c>
      <c r="I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</row>
    <row r="77" spans="1:253" s="32" customFormat="1" x14ac:dyDescent="0.2">
      <c r="A77" s="47"/>
      <c r="B77" s="47"/>
      <c r="C77" s="48"/>
      <c r="D77" s="52" t="s">
        <v>111</v>
      </c>
      <c r="E77" s="37" t="s">
        <v>146</v>
      </c>
      <c r="F77" s="288">
        <v>1000</v>
      </c>
      <c r="G77" s="288"/>
      <c r="H77" s="53">
        <v>1000</v>
      </c>
      <c r="I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</row>
    <row r="78" spans="1:253" s="32" customFormat="1" x14ac:dyDescent="0.2">
      <c r="A78" s="47"/>
      <c r="B78" s="47"/>
      <c r="C78" s="48"/>
      <c r="D78" s="52" t="s">
        <v>119</v>
      </c>
      <c r="E78" s="37" t="s">
        <v>147</v>
      </c>
      <c r="F78" s="288">
        <v>2200</v>
      </c>
      <c r="G78" s="288"/>
      <c r="H78" s="53">
        <v>2200</v>
      </c>
      <c r="I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</row>
    <row r="79" spans="1:253" s="32" customFormat="1" ht="17.100000000000001" customHeight="1" x14ac:dyDescent="0.2">
      <c r="A79" s="47"/>
      <c r="B79" s="47"/>
      <c r="C79" s="48"/>
      <c r="D79" s="52" t="s">
        <v>129</v>
      </c>
      <c r="E79" s="37" t="s">
        <v>146</v>
      </c>
      <c r="F79" s="288">
        <v>1500</v>
      </c>
      <c r="G79" s="288"/>
      <c r="H79" s="53">
        <v>1500</v>
      </c>
      <c r="I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</row>
    <row r="80" spans="1:253" s="32" customFormat="1" ht="17.100000000000001" customHeight="1" x14ac:dyDescent="0.2">
      <c r="A80" s="47"/>
      <c r="B80" s="47"/>
      <c r="C80" s="48"/>
      <c r="D80" s="52" t="s">
        <v>114</v>
      </c>
      <c r="E80" s="80" t="s">
        <v>148</v>
      </c>
      <c r="F80" s="298">
        <v>2000</v>
      </c>
      <c r="G80" s="298"/>
      <c r="H80" s="53">
        <v>2000</v>
      </c>
      <c r="I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</row>
    <row r="81" spans="1:253" s="32" customFormat="1" ht="17.100000000000001" customHeight="1" x14ac:dyDescent="0.2">
      <c r="A81" s="47"/>
      <c r="B81" s="47"/>
      <c r="C81" s="48"/>
      <c r="D81" s="52" t="s">
        <v>149</v>
      </c>
      <c r="E81" s="80" t="s">
        <v>145</v>
      </c>
      <c r="F81" s="298">
        <v>3000</v>
      </c>
      <c r="G81" s="298"/>
      <c r="H81" s="53">
        <v>3000</v>
      </c>
      <c r="I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</row>
    <row r="82" spans="1:253" s="32" customFormat="1" ht="18" hidden="1" customHeight="1" x14ac:dyDescent="0.2">
      <c r="A82" s="47"/>
      <c r="B82" s="47"/>
      <c r="C82" s="48"/>
      <c r="D82" s="52" t="s">
        <v>114</v>
      </c>
      <c r="E82" s="80" t="s">
        <v>148</v>
      </c>
      <c r="F82" s="298"/>
      <c r="G82" s="298"/>
      <c r="H82" s="53">
        <v>0</v>
      </c>
      <c r="I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</row>
    <row r="83" spans="1:253" s="32" customFormat="1" ht="17.100000000000001" hidden="1" customHeight="1" x14ac:dyDescent="0.2">
      <c r="A83" s="47"/>
      <c r="B83" s="47"/>
      <c r="C83" s="48"/>
      <c r="D83" s="52" t="s">
        <v>149</v>
      </c>
      <c r="E83" s="80" t="s">
        <v>145</v>
      </c>
      <c r="F83" s="298"/>
      <c r="G83" s="298"/>
      <c r="H83" s="53">
        <v>0</v>
      </c>
      <c r="I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</row>
    <row r="84" spans="1:253" s="32" customFormat="1" ht="17.100000000000001" customHeight="1" x14ac:dyDescent="0.2">
      <c r="A84" s="47"/>
      <c r="B84" s="47"/>
      <c r="C84" s="185" t="s">
        <v>96</v>
      </c>
      <c r="D84" s="185"/>
      <c r="E84" s="186" t="s">
        <v>35</v>
      </c>
      <c r="F84" s="305">
        <f>F85+F86+F87+F88+F89</f>
        <v>10200</v>
      </c>
      <c r="G84" s="305">
        <f>G85+G86+G87+G88+G89</f>
        <v>0</v>
      </c>
      <c r="H84" s="187">
        <f>H85+H86+H87+H88+H89+H90</f>
        <v>10200</v>
      </c>
      <c r="I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</row>
    <row r="85" spans="1:253" s="32" customFormat="1" ht="17.100000000000001" customHeight="1" x14ac:dyDescent="0.2">
      <c r="A85" s="59"/>
      <c r="B85" s="81"/>
      <c r="C85" s="355"/>
      <c r="D85" s="28" t="s">
        <v>97</v>
      </c>
      <c r="E85" s="80" t="s">
        <v>144</v>
      </c>
      <c r="F85" s="298">
        <v>1000</v>
      </c>
      <c r="G85" s="298"/>
      <c r="H85" s="51">
        <v>1000</v>
      </c>
      <c r="I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</row>
    <row r="86" spans="1:253" s="32" customFormat="1" ht="17.100000000000001" customHeight="1" x14ac:dyDescent="0.2">
      <c r="A86" s="59"/>
      <c r="B86" s="81"/>
      <c r="C86" s="356"/>
      <c r="D86" s="28" t="s">
        <v>119</v>
      </c>
      <c r="E86" s="37" t="s">
        <v>145</v>
      </c>
      <c r="F86" s="288">
        <v>2000</v>
      </c>
      <c r="G86" s="288"/>
      <c r="H86" s="51">
        <v>2000</v>
      </c>
      <c r="I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</row>
    <row r="87" spans="1:253" s="32" customFormat="1" ht="17.100000000000001" customHeight="1" x14ac:dyDescent="0.2">
      <c r="A87" s="59"/>
      <c r="B87" s="81"/>
      <c r="C87" s="356"/>
      <c r="D87" s="28" t="s">
        <v>129</v>
      </c>
      <c r="E87" s="80" t="s">
        <v>147</v>
      </c>
      <c r="F87" s="298">
        <v>2500</v>
      </c>
      <c r="G87" s="298"/>
      <c r="H87" s="51">
        <v>2500</v>
      </c>
      <c r="I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</row>
    <row r="88" spans="1:253" s="32" customFormat="1" ht="17.100000000000001" customHeight="1" x14ac:dyDescent="0.2">
      <c r="A88" s="59"/>
      <c r="B88" s="81"/>
      <c r="C88" s="356"/>
      <c r="D88" s="28" t="s">
        <v>114</v>
      </c>
      <c r="E88" s="80" t="s">
        <v>147</v>
      </c>
      <c r="F88" s="298">
        <v>3500</v>
      </c>
      <c r="G88" s="298"/>
      <c r="H88" s="51">
        <v>3500</v>
      </c>
      <c r="I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</row>
    <row r="89" spans="1:253" s="32" customFormat="1" ht="17.100000000000001" customHeight="1" x14ac:dyDescent="0.2">
      <c r="A89" s="59"/>
      <c r="B89" s="81"/>
      <c r="C89" s="356"/>
      <c r="D89" s="83" t="s">
        <v>149</v>
      </c>
      <c r="E89" s="80" t="s">
        <v>147</v>
      </c>
      <c r="F89" s="299">
        <v>1200</v>
      </c>
      <c r="G89" s="299"/>
      <c r="H89" s="84">
        <v>1200</v>
      </c>
      <c r="I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</row>
    <row r="90" spans="1:253" s="32" customFormat="1" ht="17.100000000000001" hidden="1" customHeight="1" x14ac:dyDescent="0.2">
      <c r="A90" s="59"/>
      <c r="B90" s="361"/>
      <c r="C90" s="356"/>
      <c r="D90" s="83" t="s">
        <v>149</v>
      </c>
      <c r="E90" s="85" t="s">
        <v>150</v>
      </c>
      <c r="F90" s="299"/>
      <c r="G90" s="299"/>
      <c r="H90" s="84">
        <v>0</v>
      </c>
      <c r="I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</row>
    <row r="91" spans="1:253" s="32" customFormat="1" ht="17.100000000000001" customHeight="1" x14ac:dyDescent="0.2">
      <c r="A91" s="59"/>
      <c r="B91" s="361"/>
      <c r="C91" s="316" t="s">
        <v>142</v>
      </c>
      <c r="D91" s="318"/>
      <c r="E91" s="319" t="s">
        <v>43</v>
      </c>
      <c r="F91" s="320">
        <f>F92</f>
        <v>2500</v>
      </c>
      <c r="G91" s="320">
        <f>G92</f>
        <v>0</v>
      </c>
      <c r="H91" s="321">
        <f>H93+H92</f>
        <v>2500</v>
      </c>
      <c r="I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</row>
    <row r="92" spans="1:253" s="32" customFormat="1" ht="17.100000000000001" customHeight="1" x14ac:dyDescent="0.2">
      <c r="A92" s="59"/>
      <c r="B92" s="361"/>
      <c r="C92" s="363"/>
      <c r="D92" s="28" t="s">
        <v>119</v>
      </c>
      <c r="E92" s="86" t="s">
        <v>147</v>
      </c>
      <c r="F92" s="300">
        <v>2500</v>
      </c>
      <c r="G92" s="300"/>
      <c r="H92" s="87">
        <v>2500</v>
      </c>
      <c r="I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</row>
    <row r="93" spans="1:253" s="32" customFormat="1" ht="26.25" hidden="1" customHeight="1" x14ac:dyDescent="0.2">
      <c r="A93" s="59"/>
      <c r="B93" s="362"/>
      <c r="C93" s="364"/>
      <c r="D93" s="28" t="s">
        <v>114</v>
      </c>
      <c r="E93" s="86" t="s">
        <v>151</v>
      </c>
      <c r="F93" s="301"/>
      <c r="G93" s="301"/>
      <c r="H93" s="88">
        <v>0</v>
      </c>
      <c r="I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</row>
    <row r="94" spans="1:253" s="32" customFormat="1" ht="17.100000000000001" customHeight="1" x14ac:dyDescent="0.2">
      <c r="A94" s="42"/>
      <c r="B94" s="152" t="s">
        <v>86</v>
      </c>
      <c r="C94" s="171"/>
      <c r="D94" s="153"/>
      <c r="E94" s="154" t="s">
        <v>152</v>
      </c>
      <c r="F94" s="302">
        <f>F95+F98</f>
        <v>15800</v>
      </c>
      <c r="G94" s="302">
        <f>G95+G98</f>
        <v>0</v>
      </c>
      <c r="H94" s="92">
        <f>H98+H95</f>
        <v>15800</v>
      </c>
      <c r="I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</row>
    <row r="95" spans="1:253" s="32" customFormat="1" ht="17.100000000000001" customHeight="1" x14ac:dyDescent="0.2">
      <c r="A95" s="142"/>
      <c r="B95" s="169"/>
      <c r="C95" s="322" t="s">
        <v>105</v>
      </c>
      <c r="D95" s="153"/>
      <c r="E95" s="186" t="s">
        <v>34</v>
      </c>
      <c r="F95" s="305">
        <f>F96+F97</f>
        <v>6800</v>
      </c>
      <c r="G95" s="305">
        <f>G96+G97</f>
        <v>0</v>
      </c>
      <c r="H95" s="92">
        <f>H96+H97</f>
        <v>6800</v>
      </c>
      <c r="I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</row>
    <row r="96" spans="1:253" s="32" customFormat="1" ht="17.100000000000001" customHeight="1" x14ac:dyDescent="0.2">
      <c r="A96" s="142"/>
      <c r="B96" s="169"/>
      <c r="C96" s="172"/>
      <c r="D96" s="173" t="s">
        <v>115</v>
      </c>
      <c r="E96" s="174" t="s">
        <v>153</v>
      </c>
      <c r="F96" s="303">
        <v>1800</v>
      </c>
      <c r="G96" s="303"/>
      <c r="H96" s="175">
        <v>1800</v>
      </c>
      <c r="I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/>
      <c r="IR96" s="31"/>
      <c r="IS96" s="31"/>
    </row>
    <row r="97" spans="1:253" s="32" customFormat="1" ht="17.100000000000001" customHeight="1" x14ac:dyDescent="0.2">
      <c r="A97" s="142"/>
      <c r="B97" s="169"/>
      <c r="C97" s="170"/>
      <c r="D97" s="173" t="s">
        <v>110</v>
      </c>
      <c r="E97" s="174" t="s">
        <v>153</v>
      </c>
      <c r="F97" s="303">
        <v>5000</v>
      </c>
      <c r="G97" s="303"/>
      <c r="H97" s="175">
        <v>5000</v>
      </c>
      <c r="I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  <c r="IG97" s="31"/>
      <c r="IH97" s="31"/>
      <c r="II97" s="31"/>
      <c r="IJ97" s="31"/>
      <c r="IK97" s="31"/>
      <c r="IL97" s="31"/>
      <c r="IM97" s="31"/>
      <c r="IN97" s="31"/>
      <c r="IO97" s="31"/>
      <c r="IP97" s="31"/>
      <c r="IQ97" s="31"/>
      <c r="IR97" s="31"/>
      <c r="IS97" s="31"/>
    </row>
    <row r="98" spans="1:253" s="32" customFormat="1" ht="17.100000000000001" customHeight="1" x14ac:dyDescent="0.2">
      <c r="A98" s="43"/>
      <c r="B98" s="89"/>
      <c r="C98" s="323" t="s">
        <v>96</v>
      </c>
      <c r="D98" s="324"/>
      <c r="E98" s="186" t="s">
        <v>35</v>
      </c>
      <c r="F98" s="305">
        <f>F100</f>
        <v>9000</v>
      </c>
      <c r="G98" s="305">
        <f>G100</f>
        <v>0</v>
      </c>
      <c r="H98" s="187">
        <f>H99+H100</f>
        <v>9000</v>
      </c>
      <c r="I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</row>
    <row r="99" spans="1:253" s="32" customFormat="1" ht="17.100000000000001" hidden="1" customHeight="1" x14ac:dyDescent="0.2">
      <c r="A99" s="47"/>
      <c r="B99" s="47"/>
      <c r="C99" s="91"/>
      <c r="D99" s="49" t="s">
        <v>110</v>
      </c>
      <c r="E99" s="50" t="s">
        <v>153</v>
      </c>
      <c r="F99" s="287"/>
      <c r="G99" s="287"/>
      <c r="H99" s="51">
        <v>0</v>
      </c>
      <c r="I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</row>
    <row r="100" spans="1:253" s="32" customFormat="1" ht="17.100000000000001" customHeight="1" x14ac:dyDescent="0.2">
      <c r="A100" s="47"/>
      <c r="B100" s="47"/>
      <c r="C100" s="91"/>
      <c r="D100" s="49" t="s">
        <v>117</v>
      </c>
      <c r="E100" s="50" t="s">
        <v>154</v>
      </c>
      <c r="F100" s="287">
        <v>9000</v>
      </c>
      <c r="G100" s="287"/>
      <c r="H100" s="51">
        <v>9000</v>
      </c>
      <c r="I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</row>
    <row r="101" spans="1:253" s="32" customFormat="1" ht="17.100000000000001" customHeight="1" x14ac:dyDescent="0.2">
      <c r="A101" s="143"/>
      <c r="B101" s="177" t="s">
        <v>388</v>
      </c>
      <c r="C101" s="176"/>
      <c r="D101" s="178"/>
      <c r="E101" s="179" t="s">
        <v>436</v>
      </c>
      <c r="F101" s="304">
        <f t="shared" ref="F101:H102" si="3">F102</f>
        <v>2000</v>
      </c>
      <c r="G101" s="304">
        <f t="shared" si="3"/>
        <v>0</v>
      </c>
      <c r="H101" s="180">
        <f t="shared" si="3"/>
        <v>2000</v>
      </c>
      <c r="I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/>
      <c r="IP101" s="31"/>
      <c r="IQ101" s="31"/>
      <c r="IR101" s="31"/>
      <c r="IS101" s="31"/>
    </row>
    <row r="102" spans="1:253" s="32" customFormat="1" ht="17.100000000000001" customHeight="1" x14ac:dyDescent="0.2">
      <c r="A102" s="47"/>
      <c r="B102" s="143"/>
      <c r="C102" s="177" t="s">
        <v>96</v>
      </c>
      <c r="D102" s="325"/>
      <c r="E102" s="186" t="s">
        <v>35</v>
      </c>
      <c r="F102" s="305">
        <f t="shared" si="3"/>
        <v>2000</v>
      </c>
      <c r="G102" s="305">
        <f t="shared" si="3"/>
        <v>0</v>
      </c>
      <c r="H102" s="326">
        <f t="shared" si="3"/>
        <v>2000</v>
      </c>
      <c r="I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</row>
    <row r="103" spans="1:253" s="32" customFormat="1" ht="17.100000000000001" customHeight="1" x14ac:dyDescent="0.2">
      <c r="A103" s="47"/>
      <c r="B103" s="47"/>
      <c r="C103" s="91"/>
      <c r="D103" s="49" t="s">
        <v>117</v>
      </c>
      <c r="E103" s="50" t="s">
        <v>437</v>
      </c>
      <c r="F103" s="287">
        <v>2000</v>
      </c>
      <c r="G103" s="287"/>
      <c r="H103" s="51">
        <v>2000</v>
      </c>
      <c r="I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</row>
    <row r="104" spans="1:253" s="32" customFormat="1" ht="17.100000000000001" customHeight="1" x14ac:dyDescent="0.2">
      <c r="A104" s="143"/>
      <c r="B104" s="177" t="s">
        <v>244</v>
      </c>
      <c r="C104" s="181"/>
      <c r="D104" s="178"/>
      <c r="E104" s="179" t="s">
        <v>78</v>
      </c>
      <c r="F104" s="304">
        <f t="shared" ref="F104:H105" si="4">F105</f>
        <v>1000</v>
      </c>
      <c r="G104" s="304">
        <f t="shared" si="4"/>
        <v>0</v>
      </c>
      <c r="H104" s="180">
        <f t="shared" si="4"/>
        <v>1000</v>
      </c>
      <c r="I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/>
      <c r="IN104" s="31"/>
      <c r="IO104" s="31"/>
      <c r="IP104" s="31"/>
      <c r="IQ104" s="31"/>
      <c r="IR104" s="31"/>
      <c r="IS104" s="31"/>
    </row>
    <row r="105" spans="1:253" s="32" customFormat="1" ht="17.100000000000001" customHeight="1" x14ac:dyDescent="0.2">
      <c r="A105" s="47"/>
      <c r="B105" s="143"/>
      <c r="C105" s="177" t="s">
        <v>105</v>
      </c>
      <c r="D105" s="325"/>
      <c r="E105" s="186" t="s">
        <v>34</v>
      </c>
      <c r="F105" s="305">
        <f t="shared" si="4"/>
        <v>1000</v>
      </c>
      <c r="G105" s="305">
        <f t="shared" si="4"/>
        <v>0</v>
      </c>
      <c r="H105" s="326">
        <f t="shared" si="4"/>
        <v>1000</v>
      </c>
      <c r="I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</row>
    <row r="106" spans="1:253" s="32" customFormat="1" ht="17.100000000000001" customHeight="1" x14ac:dyDescent="0.2">
      <c r="A106" s="47"/>
      <c r="B106" s="47"/>
      <c r="C106" s="91"/>
      <c r="D106" s="49" t="s">
        <v>101</v>
      </c>
      <c r="E106" s="50" t="s">
        <v>438</v>
      </c>
      <c r="F106" s="287">
        <v>1000</v>
      </c>
      <c r="G106" s="287"/>
      <c r="H106" s="51">
        <v>1000</v>
      </c>
      <c r="I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</row>
    <row r="107" spans="1:253" s="21" customFormat="1" ht="17.100000000000001" customHeight="1" x14ac:dyDescent="0.2">
      <c r="A107" s="38" t="s">
        <v>155</v>
      </c>
      <c r="B107" s="38"/>
      <c r="C107" s="38"/>
      <c r="D107" s="38"/>
      <c r="E107" s="40" t="s">
        <v>56</v>
      </c>
      <c r="F107" s="284">
        <f>F113+F158+F161</f>
        <v>231562.14</v>
      </c>
      <c r="G107" s="284"/>
      <c r="H107" s="41">
        <f>H108+H113+H158+H161</f>
        <v>231562.14</v>
      </c>
      <c r="I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</row>
    <row r="108" spans="1:253" s="21" customFormat="1" ht="17.100000000000001" hidden="1" customHeight="1" x14ac:dyDescent="0.2">
      <c r="A108" s="42"/>
      <c r="B108" s="151" t="s">
        <v>156</v>
      </c>
      <c r="C108" s="149"/>
      <c r="D108" s="149"/>
      <c r="E108" s="150" t="s">
        <v>79</v>
      </c>
      <c r="F108" s="293"/>
      <c r="G108" s="293"/>
      <c r="H108" s="92">
        <f>H109+H111</f>
        <v>0</v>
      </c>
      <c r="I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</row>
    <row r="109" spans="1:253" s="21" customFormat="1" ht="17.100000000000001" hidden="1" customHeight="1" x14ac:dyDescent="0.2">
      <c r="A109" s="347"/>
      <c r="B109" s="348"/>
      <c r="C109" s="44" t="s">
        <v>105</v>
      </c>
      <c r="D109" s="44"/>
      <c r="E109" s="45" t="s">
        <v>34</v>
      </c>
      <c r="F109" s="286"/>
      <c r="G109" s="286"/>
      <c r="H109" s="92">
        <f>H110</f>
        <v>0</v>
      </c>
      <c r="I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</row>
    <row r="110" spans="1:253" s="21" customFormat="1" ht="17.100000000000001" hidden="1" customHeight="1" x14ac:dyDescent="0.2">
      <c r="A110" s="347"/>
      <c r="B110" s="349"/>
      <c r="C110" s="77"/>
      <c r="D110" s="93" t="s">
        <v>122</v>
      </c>
      <c r="E110" s="69" t="s">
        <v>157</v>
      </c>
      <c r="F110" s="294"/>
      <c r="G110" s="294"/>
      <c r="H110" s="78">
        <v>0</v>
      </c>
      <c r="I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</row>
    <row r="111" spans="1:253" s="32" customFormat="1" ht="17.100000000000001" hidden="1" customHeight="1" x14ac:dyDescent="0.2">
      <c r="A111" s="347"/>
      <c r="B111" s="349"/>
      <c r="C111" s="24" t="s">
        <v>96</v>
      </c>
      <c r="D111" s="90"/>
      <c r="E111" s="45" t="s">
        <v>35</v>
      </c>
      <c r="F111" s="286"/>
      <c r="G111" s="286"/>
      <c r="H111" s="46">
        <f>H112</f>
        <v>0</v>
      </c>
      <c r="I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</row>
    <row r="112" spans="1:253" s="32" customFormat="1" ht="17.100000000000001" hidden="1" customHeight="1" x14ac:dyDescent="0.2">
      <c r="A112" s="347"/>
      <c r="B112" s="47"/>
      <c r="C112" s="91"/>
      <c r="D112" s="49" t="s">
        <v>122</v>
      </c>
      <c r="E112" s="69" t="s">
        <v>157</v>
      </c>
      <c r="F112" s="294"/>
      <c r="G112" s="294"/>
      <c r="H112" s="51">
        <v>0</v>
      </c>
      <c r="I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</row>
    <row r="113" spans="1:253" s="21" customFormat="1" ht="17.100000000000001" customHeight="1" x14ac:dyDescent="0.2">
      <c r="A113" s="347"/>
      <c r="B113" s="151" t="s">
        <v>158</v>
      </c>
      <c r="C113" s="149"/>
      <c r="D113" s="149"/>
      <c r="E113" s="150" t="s">
        <v>57</v>
      </c>
      <c r="F113" s="293">
        <f>F118+F123+F139+F142+F154</f>
        <v>115510.08</v>
      </c>
      <c r="G113" s="293"/>
      <c r="H113" s="92">
        <f>H123+H139+H142+H154+H156+H118+H116+H114</f>
        <v>115510.08</v>
      </c>
      <c r="I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</row>
    <row r="114" spans="1:253" s="21" customFormat="1" ht="17.100000000000001" hidden="1" customHeight="1" x14ac:dyDescent="0.2">
      <c r="A114" s="43"/>
      <c r="B114" s="43"/>
      <c r="C114" s="44" t="s">
        <v>159</v>
      </c>
      <c r="D114" s="44"/>
      <c r="E114" s="45" t="s">
        <v>32</v>
      </c>
      <c r="F114" s="286"/>
      <c r="G114" s="286"/>
      <c r="H114" s="46">
        <f>SUM(H115:H115)</f>
        <v>0</v>
      </c>
      <c r="I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</row>
    <row r="115" spans="1:253" s="32" customFormat="1" ht="17.100000000000001" hidden="1" customHeight="1" x14ac:dyDescent="0.2">
      <c r="A115" s="47"/>
      <c r="B115" s="47"/>
      <c r="C115" s="75"/>
      <c r="D115" s="52" t="s">
        <v>160</v>
      </c>
      <c r="E115" s="37" t="s">
        <v>161</v>
      </c>
      <c r="F115" s="288"/>
      <c r="G115" s="288"/>
      <c r="H115" s="53">
        <v>0</v>
      </c>
      <c r="I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</row>
    <row r="116" spans="1:253" s="32" customFormat="1" ht="17.100000000000001" hidden="1" customHeight="1" x14ac:dyDescent="0.2">
      <c r="A116" s="47"/>
      <c r="B116" s="47"/>
      <c r="C116" s="44" t="s">
        <v>162</v>
      </c>
      <c r="D116" s="44"/>
      <c r="E116" s="45" t="s">
        <v>33</v>
      </c>
      <c r="F116" s="286"/>
      <c r="G116" s="286"/>
      <c r="H116" s="46">
        <f>SUM(H117:H117)</f>
        <v>0</v>
      </c>
      <c r="I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</row>
    <row r="117" spans="1:253" s="32" customFormat="1" ht="17.100000000000001" hidden="1" customHeight="1" x14ac:dyDescent="0.2">
      <c r="A117" s="47"/>
      <c r="B117" s="47"/>
      <c r="C117" s="75"/>
      <c r="D117" s="52" t="s">
        <v>160</v>
      </c>
      <c r="E117" s="37" t="s">
        <v>161</v>
      </c>
      <c r="F117" s="288"/>
      <c r="G117" s="288"/>
      <c r="H117" s="53"/>
      <c r="I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</row>
    <row r="118" spans="1:253" s="32" customFormat="1" ht="17.100000000000001" customHeight="1" x14ac:dyDescent="0.2">
      <c r="A118" s="47"/>
      <c r="B118" s="47"/>
      <c r="C118" s="184" t="s">
        <v>142</v>
      </c>
      <c r="D118" s="184"/>
      <c r="E118" s="327" t="s">
        <v>43</v>
      </c>
      <c r="F118" s="328">
        <f>F119+F120+F121+F122</f>
        <v>13800</v>
      </c>
      <c r="G118" s="328">
        <f>G119+G120+G121+G122</f>
        <v>0</v>
      </c>
      <c r="H118" s="187">
        <f>SUM(H119:H122)</f>
        <v>13800</v>
      </c>
      <c r="I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</row>
    <row r="119" spans="1:253" s="32" customFormat="1" ht="17.100000000000001" customHeight="1" x14ac:dyDescent="0.2">
      <c r="A119" s="47"/>
      <c r="B119" s="47"/>
      <c r="C119" s="75"/>
      <c r="D119" s="52" t="s">
        <v>160</v>
      </c>
      <c r="E119" s="37" t="s">
        <v>163</v>
      </c>
      <c r="F119" s="288">
        <v>4600</v>
      </c>
      <c r="G119" s="288"/>
      <c r="H119" s="53">
        <v>4600</v>
      </c>
      <c r="I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</row>
    <row r="120" spans="1:253" s="32" customFormat="1" ht="17.100000000000001" customHeight="1" x14ac:dyDescent="0.2">
      <c r="A120" s="47"/>
      <c r="B120" s="47"/>
      <c r="C120" s="75"/>
      <c r="D120" s="52" t="s">
        <v>121</v>
      </c>
      <c r="E120" s="37" t="s">
        <v>439</v>
      </c>
      <c r="F120" s="288">
        <v>2000</v>
      </c>
      <c r="G120" s="288"/>
      <c r="H120" s="53">
        <v>2000</v>
      </c>
      <c r="I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</row>
    <row r="121" spans="1:253" s="32" customFormat="1" ht="17.100000000000001" customHeight="1" x14ac:dyDescent="0.2">
      <c r="A121" s="47"/>
      <c r="B121" s="47"/>
      <c r="C121" s="48"/>
      <c r="D121" s="52" t="s">
        <v>129</v>
      </c>
      <c r="E121" s="37" t="s">
        <v>440</v>
      </c>
      <c r="F121" s="288">
        <v>1700</v>
      </c>
      <c r="G121" s="288"/>
      <c r="H121" s="53">
        <v>1700</v>
      </c>
      <c r="I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</row>
    <row r="122" spans="1:253" s="32" customFormat="1" ht="17.100000000000001" customHeight="1" x14ac:dyDescent="0.2">
      <c r="A122" s="47"/>
      <c r="B122" s="47"/>
      <c r="C122" s="48"/>
      <c r="D122" s="52" t="s">
        <v>114</v>
      </c>
      <c r="E122" s="37" t="s">
        <v>441</v>
      </c>
      <c r="F122" s="288">
        <v>5500</v>
      </c>
      <c r="G122" s="288"/>
      <c r="H122" s="53">
        <v>5500</v>
      </c>
      <c r="I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</row>
    <row r="123" spans="1:253" s="32" customFormat="1" ht="17.100000000000001" customHeight="1" x14ac:dyDescent="0.2">
      <c r="A123" s="47"/>
      <c r="B123" s="47"/>
      <c r="C123" s="184" t="s">
        <v>105</v>
      </c>
      <c r="D123" s="184"/>
      <c r="E123" s="186" t="s">
        <v>34</v>
      </c>
      <c r="F123" s="305">
        <f>F124+F125+F126+F127+F128+F129+F131+F132+F133+F135+F136+F137+F138</f>
        <v>76745.759999999995</v>
      </c>
      <c r="G123" s="305">
        <f>G124+G125+G126+G127+G128+G129+G131+G132+G133+G135+G136+G137+G138</f>
        <v>0</v>
      </c>
      <c r="H123" s="187">
        <f>SUM(H124:H138)</f>
        <v>76745.759999999995</v>
      </c>
      <c r="I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</row>
    <row r="124" spans="1:253" s="32" customFormat="1" ht="17.100000000000001" customHeight="1" x14ac:dyDescent="0.2">
      <c r="A124" s="47"/>
      <c r="B124" s="47"/>
      <c r="C124" s="75"/>
      <c r="D124" s="49" t="s">
        <v>97</v>
      </c>
      <c r="E124" s="50" t="s">
        <v>164</v>
      </c>
      <c r="F124" s="287">
        <v>12000</v>
      </c>
      <c r="G124" s="287"/>
      <c r="H124" s="51">
        <v>12000</v>
      </c>
      <c r="I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</row>
    <row r="125" spans="1:253" s="32" customFormat="1" ht="17.100000000000001" customHeight="1" x14ac:dyDescent="0.2">
      <c r="A125" s="47"/>
      <c r="B125" s="47"/>
      <c r="C125" s="75"/>
      <c r="D125" s="49" t="s">
        <v>99</v>
      </c>
      <c r="E125" s="50" t="s">
        <v>164</v>
      </c>
      <c r="F125" s="287">
        <v>1000</v>
      </c>
      <c r="G125" s="287"/>
      <c r="H125" s="51">
        <v>1000</v>
      </c>
      <c r="I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</row>
    <row r="126" spans="1:253" s="32" customFormat="1" ht="17.100000000000001" customHeight="1" x14ac:dyDescent="0.2">
      <c r="A126" s="47"/>
      <c r="B126" s="47"/>
      <c r="C126" s="48"/>
      <c r="D126" s="49" t="s">
        <v>101</v>
      </c>
      <c r="E126" s="50" t="s">
        <v>165</v>
      </c>
      <c r="F126" s="287">
        <v>2500</v>
      </c>
      <c r="G126" s="287"/>
      <c r="H126" s="51">
        <v>2500</v>
      </c>
      <c r="I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</row>
    <row r="127" spans="1:253" s="32" customFormat="1" ht="22.5" x14ac:dyDescent="0.2">
      <c r="A127" s="47"/>
      <c r="B127" s="47"/>
      <c r="C127" s="48"/>
      <c r="D127" s="49" t="s">
        <v>115</v>
      </c>
      <c r="E127" s="50" t="s">
        <v>166</v>
      </c>
      <c r="F127" s="287">
        <v>2000</v>
      </c>
      <c r="G127" s="287"/>
      <c r="H127" s="51">
        <v>2000</v>
      </c>
      <c r="I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1"/>
    </row>
    <row r="128" spans="1:253" s="32" customFormat="1" ht="23.25" customHeight="1" x14ac:dyDescent="0.2">
      <c r="A128" s="47"/>
      <c r="B128" s="47"/>
      <c r="C128" s="48"/>
      <c r="D128" s="49" t="s">
        <v>109</v>
      </c>
      <c r="E128" s="50" t="s">
        <v>167</v>
      </c>
      <c r="F128" s="287">
        <v>2500</v>
      </c>
      <c r="G128" s="287"/>
      <c r="H128" s="51">
        <v>2500</v>
      </c>
      <c r="I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</row>
    <row r="129" spans="1:253" s="32" customFormat="1" ht="22.5" x14ac:dyDescent="0.2">
      <c r="A129" s="47"/>
      <c r="B129" s="47"/>
      <c r="C129" s="48"/>
      <c r="D129" s="52" t="s">
        <v>110</v>
      </c>
      <c r="E129" s="37" t="s">
        <v>168</v>
      </c>
      <c r="F129" s="288">
        <v>7700.87</v>
      </c>
      <c r="G129" s="288"/>
      <c r="H129" s="53">
        <v>7700.87</v>
      </c>
      <c r="I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</row>
    <row r="130" spans="1:253" s="32" customFormat="1" ht="17.100000000000001" hidden="1" customHeight="1" x14ac:dyDescent="0.2">
      <c r="A130" s="47"/>
      <c r="B130" s="47"/>
      <c r="C130" s="48"/>
      <c r="D130" s="49" t="s">
        <v>127</v>
      </c>
      <c r="E130" s="50" t="s">
        <v>169</v>
      </c>
      <c r="F130" s="287"/>
      <c r="G130" s="287"/>
      <c r="H130" s="51"/>
      <c r="I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</row>
    <row r="131" spans="1:253" s="32" customFormat="1" ht="22.5" x14ac:dyDescent="0.2">
      <c r="A131" s="47"/>
      <c r="B131" s="47"/>
      <c r="C131" s="48"/>
      <c r="D131" s="52" t="s">
        <v>111</v>
      </c>
      <c r="E131" s="37" t="s">
        <v>442</v>
      </c>
      <c r="F131" s="288">
        <v>7400</v>
      </c>
      <c r="G131" s="288"/>
      <c r="H131" s="53">
        <v>7400</v>
      </c>
      <c r="I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1"/>
      <c r="IS131" s="31"/>
    </row>
    <row r="132" spans="1:253" s="32" customFormat="1" x14ac:dyDescent="0.2">
      <c r="A132" s="47"/>
      <c r="B132" s="47"/>
      <c r="C132" s="48"/>
      <c r="D132" s="52" t="s">
        <v>117</v>
      </c>
      <c r="E132" s="37" t="s">
        <v>170</v>
      </c>
      <c r="F132" s="288">
        <v>4441.88</v>
      </c>
      <c r="G132" s="288"/>
      <c r="H132" s="53">
        <v>4441.88</v>
      </c>
      <c r="I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1"/>
    </row>
    <row r="133" spans="1:253" s="32" customFormat="1" x14ac:dyDescent="0.2">
      <c r="A133" s="47"/>
      <c r="B133" s="47"/>
      <c r="C133" s="48"/>
      <c r="D133" s="52" t="s">
        <v>122</v>
      </c>
      <c r="E133" s="37" t="s">
        <v>443</v>
      </c>
      <c r="F133" s="288">
        <v>10700</v>
      </c>
      <c r="G133" s="288"/>
      <c r="H133" s="53">
        <v>10700</v>
      </c>
      <c r="I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1"/>
      <c r="IS133" s="31"/>
    </row>
    <row r="134" spans="1:253" s="32" customFormat="1" ht="17.100000000000001" hidden="1" customHeight="1" x14ac:dyDescent="0.2">
      <c r="A134" s="47"/>
      <c r="B134" s="47"/>
      <c r="C134" s="48"/>
      <c r="D134" s="52" t="s">
        <v>121</v>
      </c>
      <c r="E134" s="37" t="s">
        <v>171</v>
      </c>
      <c r="F134" s="288"/>
      <c r="G134" s="288"/>
      <c r="H134" s="53"/>
      <c r="I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</row>
    <row r="135" spans="1:253" s="32" customFormat="1" x14ac:dyDescent="0.2">
      <c r="A135" s="47"/>
      <c r="B135" s="47"/>
      <c r="C135" s="48"/>
      <c r="D135" s="52" t="s">
        <v>121</v>
      </c>
      <c r="E135" s="37" t="s">
        <v>444</v>
      </c>
      <c r="F135" s="288">
        <v>12000</v>
      </c>
      <c r="G135" s="288"/>
      <c r="H135" s="53">
        <v>12000</v>
      </c>
      <c r="I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1"/>
    </row>
    <row r="136" spans="1:253" s="32" customFormat="1" x14ac:dyDescent="0.2">
      <c r="A136" s="47"/>
      <c r="B136" s="47"/>
      <c r="C136" s="48"/>
      <c r="D136" s="52" t="s">
        <v>129</v>
      </c>
      <c r="E136" s="37" t="s">
        <v>440</v>
      </c>
      <c r="F136" s="288">
        <v>503.01</v>
      </c>
      <c r="G136" s="288"/>
      <c r="H136" s="53">
        <v>503.01</v>
      </c>
      <c r="I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</row>
    <row r="137" spans="1:253" s="32" customFormat="1" x14ac:dyDescent="0.2">
      <c r="A137" s="47"/>
      <c r="B137" s="47"/>
      <c r="C137" s="48"/>
      <c r="D137" s="52" t="s">
        <v>114</v>
      </c>
      <c r="E137" s="37" t="s">
        <v>445</v>
      </c>
      <c r="F137" s="288">
        <v>7000</v>
      </c>
      <c r="G137" s="288"/>
      <c r="H137" s="53">
        <v>7000</v>
      </c>
      <c r="I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</row>
    <row r="138" spans="1:253" s="32" customFormat="1" x14ac:dyDescent="0.2">
      <c r="A138" s="47"/>
      <c r="B138" s="47"/>
      <c r="C138" s="48"/>
      <c r="D138" s="52" t="s">
        <v>149</v>
      </c>
      <c r="E138" s="37" t="s">
        <v>172</v>
      </c>
      <c r="F138" s="288">
        <v>7000</v>
      </c>
      <c r="G138" s="288"/>
      <c r="H138" s="53">
        <v>7000</v>
      </c>
      <c r="I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1"/>
    </row>
    <row r="139" spans="1:253" s="32" customFormat="1" ht="17.100000000000001" customHeight="1" x14ac:dyDescent="0.2">
      <c r="A139" s="47"/>
      <c r="B139" s="47"/>
      <c r="C139" s="184" t="s">
        <v>173</v>
      </c>
      <c r="D139" s="184"/>
      <c r="E139" s="186" t="s">
        <v>44</v>
      </c>
      <c r="F139" s="305">
        <f>F140</f>
        <v>1000</v>
      </c>
      <c r="G139" s="305">
        <f>G140</f>
        <v>0</v>
      </c>
      <c r="H139" s="187">
        <f>SUM(H140:H141)</f>
        <v>1000</v>
      </c>
      <c r="I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</row>
    <row r="140" spans="1:253" s="32" customFormat="1" ht="17.100000000000001" customHeight="1" x14ac:dyDescent="0.2">
      <c r="A140" s="47"/>
      <c r="B140" s="47"/>
      <c r="C140" s="350"/>
      <c r="D140" s="49" t="s">
        <v>109</v>
      </c>
      <c r="E140" s="50" t="s">
        <v>174</v>
      </c>
      <c r="F140" s="287">
        <v>1000</v>
      </c>
      <c r="G140" s="287"/>
      <c r="H140" s="51">
        <v>1000</v>
      </c>
      <c r="I140" s="94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</row>
    <row r="141" spans="1:253" s="32" customFormat="1" ht="17.100000000000001" hidden="1" customHeight="1" x14ac:dyDescent="0.2">
      <c r="A141" s="47"/>
      <c r="B141" s="47"/>
      <c r="C141" s="351"/>
      <c r="D141" s="49" t="s">
        <v>127</v>
      </c>
      <c r="E141" s="50" t="s">
        <v>175</v>
      </c>
      <c r="F141" s="287"/>
      <c r="G141" s="287"/>
      <c r="H141" s="51"/>
      <c r="I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</row>
    <row r="142" spans="1:253" s="32" customFormat="1" ht="17.100000000000001" customHeight="1" x14ac:dyDescent="0.2">
      <c r="A142" s="47"/>
      <c r="B142" s="47"/>
      <c r="C142" s="184" t="s">
        <v>96</v>
      </c>
      <c r="D142" s="184"/>
      <c r="E142" s="186" t="s">
        <v>35</v>
      </c>
      <c r="F142" s="305">
        <f>F143+F144+F145+F146+F148</f>
        <v>22783.52</v>
      </c>
      <c r="G142" s="305">
        <f>G143+G144+G145+G146+G148</f>
        <v>0</v>
      </c>
      <c r="H142" s="187">
        <f>SUM(H143:H153)</f>
        <v>22783.52</v>
      </c>
      <c r="I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</row>
    <row r="143" spans="1:253" s="32" customFormat="1" ht="22.5" x14ac:dyDescent="0.2">
      <c r="A143" s="47"/>
      <c r="B143" s="47"/>
      <c r="C143" s="48"/>
      <c r="D143" s="49" t="s">
        <v>101</v>
      </c>
      <c r="E143" s="50" t="s">
        <v>446</v>
      </c>
      <c r="F143" s="287">
        <v>15994.72</v>
      </c>
      <c r="G143" s="287"/>
      <c r="H143" s="51">
        <v>15994.72</v>
      </c>
      <c r="I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  <c r="IA143" s="31"/>
      <c r="IB143" s="31"/>
      <c r="IC143" s="31"/>
      <c r="ID143" s="31"/>
      <c r="IE143" s="31"/>
      <c r="IF143" s="31"/>
      <c r="IG143" s="31"/>
      <c r="IH143" s="31"/>
      <c r="II143" s="31"/>
      <c r="IJ143" s="31"/>
      <c r="IK143" s="31"/>
      <c r="IL143" s="31"/>
      <c r="IM143" s="31"/>
      <c r="IN143" s="31"/>
      <c r="IO143" s="31"/>
      <c r="IP143" s="31"/>
      <c r="IQ143" s="31"/>
      <c r="IR143" s="31"/>
      <c r="IS143" s="31"/>
    </row>
    <row r="144" spans="1:253" s="32" customFormat="1" x14ac:dyDescent="0.2">
      <c r="A144" s="47"/>
      <c r="B144" s="47"/>
      <c r="C144" s="48"/>
      <c r="D144" s="49" t="s">
        <v>115</v>
      </c>
      <c r="E144" s="50" t="s">
        <v>447</v>
      </c>
      <c r="F144" s="287">
        <v>3000</v>
      </c>
      <c r="G144" s="287"/>
      <c r="H144" s="51">
        <v>3000</v>
      </c>
      <c r="I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  <c r="HV144" s="31"/>
      <c r="HW144" s="31"/>
      <c r="HX144" s="31"/>
      <c r="HY144" s="31"/>
      <c r="HZ144" s="31"/>
      <c r="IA144" s="31"/>
      <c r="IB144" s="31"/>
      <c r="IC144" s="31"/>
      <c r="ID144" s="31"/>
      <c r="IE144" s="31"/>
      <c r="IF144" s="31"/>
      <c r="IG144" s="31"/>
      <c r="IH144" s="31"/>
      <c r="II144" s="31"/>
      <c r="IJ144" s="31"/>
      <c r="IK144" s="31"/>
      <c r="IL144" s="31"/>
      <c r="IM144" s="31"/>
      <c r="IN144" s="31"/>
      <c r="IO144" s="31"/>
      <c r="IP144" s="31"/>
      <c r="IQ144" s="31"/>
      <c r="IR144" s="31"/>
      <c r="IS144" s="31"/>
    </row>
    <row r="145" spans="1:253" s="32" customFormat="1" x14ac:dyDescent="0.2">
      <c r="A145" s="47"/>
      <c r="B145" s="47"/>
      <c r="C145" s="48"/>
      <c r="D145" s="49" t="s">
        <v>117</v>
      </c>
      <c r="E145" s="50" t="s">
        <v>448</v>
      </c>
      <c r="F145" s="287">
        <v>388.8</v>
      </c>
      <c r="G145" s="287"/>
      <c r="H145" s="51">
        <v>388.8</v>
      </c>
      <c r="I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  <c r="HV145" s="31"/>
      <c r="HW145" s="31"/>
      <c r="HX145" s="31"/>
      <c r="HY145" s="31"/>
      <c r="HZ145" s="31"/>
      <c r="IA145" s="31"/>
      <c r="IB145" s="31"/>
      <c r="IC145" s="31"/>
      <c r="ID145" s="31"/>
      <c r="IE145" s="31"/>
      <c r="IF145" s="31"/>
      <c r="IG145" s="31"/>
      <c r="IH145" s="31"/>
      <c r="II145" s="31"/>
      <c r="IJ145" s="31"/>
      <c r="IK145" s="31"/>
      <c r="IL145" s="31"/>
      <c r="IM145" s="31"/>
      <c r="IN145" s="31"/>
      <c r="IO145" s="31"/>
      <c r="IP145" s="31"/>
      <c r="IQ145" s="31"/>
      <c r="IR145" s="31"/>
      <c r="IS145" s="31"/>
    </row>
    <row r="146" spans="1:253" s="32" customFormat="1" x14ac:dyDescent="0.2">
      <c r="A146" s="47"/>
      <c r="B146" s="47"/>
      <c r="C146" s="48"/>
      <c r="D146" s="49" t="s">
        <v>114</v>
      </c>
      <c r="E146" s="50" t="s">
        <v>440</v>
      </c>
      <c r="F146" s="287">
        <v>400</v>
      </c>
      <c r="G146" s="287"/>
      <c r="H146" s="51">
        <v>400</v>
      </c>
      <c r="I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  <c r="HR146" s="31"/>
      <c r="HS146" s="31"/>
      <c r="HT146" s="31"/>
      <c r="HU146" s="31"/>
      <c r="HV146" s="31"/>
      <c r="HW146" s="31"/>
      <c r="HX146" s="31"/>
      <c r="HY146" s="31"/>
      <c r="HZ146" s="31"/>
      <c r="IA146" s="31"/>
      <c r="IB146" s="31"/>
      <c r="IC146" s="31"/>
      <c r="ID146" s="31"/>
      <c r="IE146" s="31"/>
      <c r="IF146" s="31"/>
      <c r="IG146" s="31"/>
      <c r="IH146" s="31"/>
      <c r="II146" s="31"/>
      <c r="IJ146" s="31"/>
      <c r="IK146" s="31"/>
      <c r="IL146" s="31"/>
      <c r="IM146" s="31"/>
      <c r="IN146" s="31"/>
      <c r="IO146" s="31"/>
      <c r="IP146" s="31"/>
      <c r="IQ146" s="31"/>
      <c r="IR146" s="31"/>
      <c r="IS146" s="31"/>
    </row>
    <row r="147" spans="1:253" s="32" customFormat="1" hidden="1" x14ac:dyDescent="0.2">
      <c r="A147" s="47"/>
      <c r="B147" s="47"/>
      <c r="C147" s="48"/>
      <c r="D147" s="52" t="s">
        <v>109</v>
      </c>
      <c r="E147" s="50" t="s">
        <v>176</v>
      </c>
      <c r="F147" s="287"/>
      <c r="G147" s="287"/>
      <c r="H147" s="51"/>
      <c r="I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</row>
    <row r="148" spans="1:253" s="32" customFormat="1" x14ac:dyDescent="0.2">
      <c r="A148" s="47"/>
      <c r="B148" s="47"/>
      <c r="C148" s="48"/>
      <c r="D148" s="52" t="s">
        <v>149</v>
      </c>
      <c r="E148" s="50" t="s">
        <v>440</v>
      </c>
      <c r="F148" s="287">
        <v>3000</v>
      </c>
      <c r="G148" s="287"/>
      <c r="H148" s="51">
        <v>3000</v>
      </c>
      <c r="I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  <c r="HV148" s="31"/>
      <c r="HW148" s="31"/>
      <c r="HX148" s="31"/>
      <c r="HY148" s="31"/>
      <c r="HZ148" s="31"/>
      <c r="IA148" s="31"/>
      <c r="IB148" s="31"/>
      <c r="IC148" s="31"/>
      <c r="ID148" s="31"/>
      <c r="IE148" s="31"/>
      <c r="IF148" s="31"/>
      <c r="IG148" s="31"/>
      <c r="IH148" s="31"/>
      <c r="II148" s="31"/>
      <c r="IJ148" s="31"/>
      <c r="IK148" s="31"/>
      <c r="IL148" s="31"/>
      <c r="IM148" s="31"/>
      <c r="IN148" s="31"/>
      <c r="IO148" s="31"/>
      <c r="IP148" s="31"/>
      <c r="IQ148" s="31"/>
      <c r="IR148" s="31"/>
      <c r="IS148" s="31"/>
    </row>
    <row r="149" spans="1:253" s="32" customFormat="1" ht="17.100000000000001" hidden="1" customHeight="1" x14ac:dyDescent="0.2">
      <c r="A149" s="47"/>
      <c r="B149" s="47"/>
      <c r="C149" s="48"/>
      <c r="D149" s="52" t="s">
        <v>117</v>
      </c>
      <c r="E149" s="37" t="s">
        <v>177</v>
      </c>
      <c r="F149" s="288"/>
      <c r="G149" s="288"/>
      <c r="H149" s="53">
        <v>0</v>
      </c>
      <c r="I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  <c r="HR149" s="31"/>
      <c r="HS149" s="31"/>
      <c r="HT149" s="31"/>
      <c r="HU149" s="31"/>
      <c r="HV149" s="31"/>
      <c r="HW149" s="31"/>
      <c r="HX149" s="31"/>
      <c r="HY149" s="31"/>
      <c r="HZ149" s="31"/>
      <c r="IA149" s="31"/>
      <c r="IB149" s="31"/>
      <c r="IC149" s="31"/>
      <c r="ID149" s="31"/>
      <c r="IE149" s="31"/>
      <c r="IF149" s="31"/>
      <c r="IG149" s="31"/>
      <c r="IH149" s="31"/>
      <c r="II149" s="31"/>
      <c r="IJ149" s="31"/>
      <c r="IK149" s="31"/>
      <c r="IL149" s="31"/>
      <c r="IM149" s="31"/>
      <c r="IN149" s="31"/>
      <c r="IO149" s="31"/>
      <c r="IP149" s="31"/>
      <c r="IQ149" s="31"/>
      <c r="IR149" s="31"/>
      <c r="IS149" s="31"/>
    </row>
    <row r="150" spans="1:253" s="32" customFormat="1" ht="17.100000000000001" hidden="1" customHeight="1" x14ac:dyDescent="0.2">
      <c r="A150" s="47"/>
      <c r="B150" s="47"/>
      <c r="C150" s="48"/>
      <c r="D150" s="52" t="s">
        <v>122</v>
      </c>
      <c r="E150" s="37" t="s">
        <v>395</v>
      </c>
      <c r="F150" s="288"/>
      <c r="G150" s="288"/>
      <c r="H150" s="53">
        <v>0</v>
      </c>
      <c r="I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  <c r="HI150" s="31"/>
      <c r="HJ150" s="31"/>
      <c r="HK150" s="31"/>
      <c r="HL150" s="31"/>
      <c r="HM150" s="31"/>
      <c r="HN150" s="31"/>
      <c r="HO150" s="31"/>
      <c r="HP150" s="31"/>
      <c r="HQ150" s="31"/>
      <c r="HR150" s="31"/>
      <c r="HS150" s="31"/>
      <c r="HT150" s="31"/>
      <c r="HU150" s="31"/>
      <c r="HV150" s="31"/>
      <c r="HW150" s="31"/>
      <c r="HX150" s="31"/>
      <c r="HY150" s="31"/>
      <c r="HZ150" s="31"/>
      <c r="IA150" s="31"/>
      <c r="IB150" s="31"/>
      <c r="IC150" s="31"/>
      <c r="ID150" s="31"/>
      <c r="IE150" s="31"/>
      <c r="IF150" s="31"/>
      <c r="IG150" s="31"/>
      <c r="IH150" s="31"/>
      <c r="II150" s="31"/>
      <c r="IJ150" s="31"/>
      <c r="IK150" s="31"/>
      <c r="IL150" s="31"/>
      <c r="IM150" s="31"/>
      <c r="IN150" s="31"/>
      <c r="IO150" s="31"/>
      <c r="IP150" s="31"/>
      <c r="IQ150" s="31"/>
      <c r="IR150" s="31"/>
      <c r="IS150" s="31"/>
    </row>
    <row r="151" spans="1:253" s="32" customFormat="1" ht="17.100000000000001" hidden="1" customHeight="1" x14ac:dyDescent="0.2">
      <c r="A151" s="47"/>
      <c r="B151" s="47"/>
      <c r="C151" s="48"/>
      <c r="D151" s="52" t="s">
        <v>121</v>
      </c>
      <c r="E151" s="37" t="s">
        <v>171</v>
      </c>
      <c r="F151" s="288"/>
      <c r="G151" s="288"/>
      <c r="H151" s="53"/>
      <c r="I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  <c r="IA151" s="31"/>
      <c r="IB151" s="31"/>
      <c r="IC151" s="31"/>
      <c r="ID151" s="31"/>
      <c r="IE151" s="31"/>
      <c r="IF151" s="31"/>
      <c r="IG151" s="31"/>
      <c r="IH151" s="31"/>
      <c r="II151" s="31"/>
      <c r="IJ151" s="31"/>
      <c r="IK151" s="31"/>
      <c r="IL151" s="31"/>
      <c r="IM151" s="31"/>
      <c r="IN151" s="31"/>
      <c r="IO151" s="31"/>
      <c r="IP151" s="31"/>
      <c r="IQ151" s="31"/>
      <c r="IR151" s="31"/>
      <c r="IS151" s="31"/>
    </row>
    <row r="152" spans="1:253" s="32" customFormat="1" ht="22.5" hidden="1" customHeight="1" x14ac:dyDescent="0.2">
      <c r="A152" s="47"/>
      <c r="B152" s="47"/>
      <c r="C152" s="48"/>
      <c r="D152" s="52" t="s">
        <v>114</v>
      </c>
      <c r="E152" s="37" t="s">
        <v>396</v>
      </c>
      <c r="F152" s="288"/>
      <c r="G152" s="288"/>
      <c r="H152" s="53">
        <v>0</v>
      </c>
      <c r="I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  <c r="HR152" s="31"/>
      <c r="HS152" s="31"/>
      <c r="HT152" s="31"/>
      <c r="HU152" s="31"/>
      <c r="HV152" s="31"/>
      <c r="HW152" s="31"/>
      <c r="HX152" s="31"/>
      <c r="HY152" s="31"/>
      <c r="HZ152" s="31"/>
      <c r="IA152" s="31"/>
      <c r="IB152" s="31"/>
      <c r="IC152" s="31"/>
      <c r="ID152" s="31"/>
      <c r="IE152" s="31"/>
      <c r="IF152" s="31"/>
      <c r="IG152" s="31"/>
      <c r="IH152" s="31"/>
      <c r="II152" s="31"/>
      <c r="IJ152" s="31"/>
      <c r="IK152" s="31"/>
      <c r="IL152" s="31"/>
      <c r="IM152" s="31"/>
      <c r="IN152" s="31"/>
      <c r="IO152" s="31"/>
      <c r="IP152" s="31"/>
      <c r="IQ152" s="31"/>
      <c r="IR152" s="31"/>
      <c r="IS152" s="31"/>
    </row>
    <row r="153" spans="1:253" s="32" customFormat="1" ht="17.100000000000001" hidden="1" customHeight="1" x14ac:dyDescent="0.2">
      <c r="A153" s="47"/>
      <c r="B153" s="47"/>
      <c r="C153" s="48"/>
      <c r="D153" s="52" t="s">
        <v>149</v>
      </c>
      <c r="E153" s="37" t="s">
        <v>172</v>
      </c>
      <c r="F153" s="288"/>
      <c r="G153" s="288"/>
      <c r="H153" s="53">
        <v>0</v>
      </c>
      <c r="I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  <c r="HT153" s="31"/>
      <c r="HU153" s="31"/>
      <c r="HV153" s="31"/>
      <c r="HW153" s="31"/>
      <c r="HX153" s="31"/>
      <c r="HY153" s="31"/>
      <c r="HZ153" s="31"/>
      <c r="IA153" s="31"/>
      <c r="IB153" s="31"/>
      <c r="IC153" s="31"/>
      <c r="ID153" s="31"/>
      <c r="IE153" s="31"/>
      <c r="IF153" s="31"/>
      <c r="IG153" s="31"/>
      <c r="IH153" s="31"/>
      <c r="II153" s="31"/>
      <c r="IJ153" s="31"/>
      <c r="IK153" s="31"/>
      <c r="IL153" s="31"/>
      <c r="IM153" s="31"/>
      <c r="IN153" s="31"/>
      <c r="IO153" s="31"/>
      <c r="IP153" s="31"/>
      <c r="IQ153" s="31"/>
      <c r="IR153" s="31"/>
      <c r="IS153" s="31"/>
    </row>
    <row r="154" spans="1:253" s="32" customFormat="1" ht="17.100000000000001" customHeight="1" x14ac:dyDescent="0.2">
      <c r="A154" s="47"/>
      <c r="B154" s="47"/>
      <c r="C154" s="184" t="s">
        <v>178</v>
      </c>
      <c r="D154" s="184"/>
      <c r="E154" s="186" t="s">
        <v>179</v>
      </c>
      <c r="F154" s="305">
        <f>F155</f>
        <v>1180.8</v>
      </c>
      <c r="G154" s="305">
        <f>G155</f>
        <v>0</v>
      </c>
      <c r="H154" s="187">
        <f>H155</f>
        <v>1180.8</v>
      </c>
      <c r="I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/>
      <c r="IG154" s="31"/>
      <c r="IH154" s="31"/>
      <c r="II154" s="31"/>
      <c r="IJ154" s="31"/>
      <c r="IK154" s="31"/>
      <c r="IL154" s="31"/>
      <c r="IM154" s="31"/>
      <c r="IN154" s="31"/>
      <c r="IO154" s="31"/>
      <c r="IP154" s="31"/>
      <c r="IQ154" s="31"/>
      <c r="IR154" s="31"/>
      <c r="IS154" s="31"/>
    </row>
    <row r="155" spans="1:253" s="32" customFormat="1" ht="17.100000000000001" customHeight="1" x14ac:dyDescent="0.2">
      <c r="A155" s="47"/>
      <c r="B155" s="47"/>
      <c r="C155" s="52"/>
      <c r="D155" s="52" t="s">
        <v>117</v>
      </c>
      <c r="E155" s="37" t="s">
        <v>177</v>
      </c>
      <c r="F155" s="288">
        <v>1180.8</v>
      </c>
      <c r="G155" s="288"/>
      <c r="H155" s="53">
        <v>1180.8</v>
      </c>
      <c r="I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31"/>
      <c r="IE155" s="31"/>
      <c r="IF155" s="31"/>
      <c r="IG155" s="31"/>
      <c r="IH155" s="31"/>
      <c r="II155" s="31"/>
      <c r="IJ155" s="31"/>
      <c r="IK155" s="31"/>
      <c r="IL155" s="31"/>
      <c r="IM155" s="31"/>
      <c r="IN155" s="31"/>
      <c r="IO155" s="31"/>
      <c r="IP155" s="31"/>
      <c r="IQ155" s="31"/>
      <c r="IR155" s="31"/>
      <c r="IS155" s="31"/>
    </row>
    <row r="156" spans="1:253" s="32" customFormat="1" ht="17.100000000000001" hidden="1" customHeight="1" x14ac:dyDescent="0.2">
      <c r="A156" s="47"/>
      <c r="B156" s="47"/>
      <c r="C156" s="44" t="s">
        <v>180</v>
      </c>
      <c r="D156" s="44"/>
      <c r="E156" s="45" t="s">
        <v>84</v>
      </c>
      <c r="F156" s="286"/>
      <c r="G156" s="286"/>
      <c r="H156" s="46">
        <f>H157</f>
        <v>0</v>
      </c>
      <c r="I156" s="20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31"/>
      <c r="IE156" s="31"/>
      <c r="IF156" s="31"/>
      <c r="IG156" s="31"/>
      <c r="IH156" s="31"/>
      <c r="II156" s="31"/>
      <c r="IJ156" s="31"/>
      <c r="IK156" s="31"/>
      <c r="IL156" s="31"/>
      <c r="IM156" s="31"/>
      <c r="IN156" s="31"/>
      <c r="IO156" s="31"/>
      <c r="IP156" s="31"/>
      <c r="IQ156" s="31"/>
      <c r="IR156" s="31"/>
      <c r="IS156" s="31"/>
    </row>
    <row r="157" spans="1:253" s="32" customFormat="1" ht="17.100000000000001" hidden="1" customHeight="1" x14ac:dyDescent="0.2">
      <c r="A157" s="47"/>
      <c r="B157" s="47"/>
      <c r="C157" s="95"/>
      <c r="D157" s="49"/>
      <c r="E157" s="50"/>
      <c r="F157" s="287"/>
      <c r="G157" s="287"/>
      <c r="H157" s="51"/>
      <c r="I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  <c r="HI157" s="31"/>
      <c r="HJ157" s="31"/>
      <c r="HK157" s="31"/>
      <c r="HL157" s="31"/>
      <c r="HM157" s="31"/>
      <c r="HN157" s="31"/>
      <c r="HO157" s="31"/>
      <c r="HP157" s="31"/>
      <c r="HQ157" s="31"/>
      <c r="HR157" s="31"/>
      <c r="HS157" s="31"/>
      <c r="HT157" s="31"/>
      <c r="HU157" s="31"/>
      <c r="HV157" s="31"/>
      <c r="HW157" s="31"/>
      <c r="HX157" s="31"/>
      <c r="HY157" s="31"/>
      <c r="HZ157" s="31"/>
      <c r="IA157" s="31"/>
      <c r="IB157" s="31"/>
      <c r="IC157" s="31"/>
      <c r="ID157" s="31"/>
      <c r="IE157" s="31"/>
      <c r="IF157" s="31"/>
      <c r="IG157" s="31"/>
      <c r="IH157" s="31"/>
      <c r="II157" s="31"/>
      <c r="IJ157" s="31"/>
      <c r="IK157" s="31"/>
      <c r="IL157" s="31"/>
      <c r="IM157" s="31"/>
      <c r="IN157" s="31"/>
      <c r="IO157" s="31"/>
      <c r="IP157" s="31"/>
      <c r="IQ157" s="31"/>
      <c r="IR157" s="31"/>
      <c r="IS157" s="31"/>
    </row>
    <row r="158" spans="1:253" s="32" customFormat="1" ht="17.100000000000001" customHeight="1" x14ac:dyDescent="0.2">
      <c r="A158" s="96"/>
      <c r="B158" s="151" t="s">
        <v>181</v>
      </c>
      <c r="C158" s="149"/>
      <c r="D158" s="149"/>
      <c r="E158" s="150" t="s">
        <v>182</v>
      </c>
      <c r="F158" s="293">
        <f t="shared" ref="F158:H159" si="5">F159</f>
        <v>221.01</v>
      </c>
      <c r="G158" s="293">
        <f t="shared" si="5"/>
        <v>0</v>
      </c>
      <c r="H158" s="92">
        <f t="shared" si="5"/>
        <v>221.01</v>
      </c>
      <c r="I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  <c r="HI158" s="31"/>
      <c r="HJ158" s="31"/>
      <c r="HK158" s="31"/>
      <c r="HL158" s="31"/>
      <c r="HM158" s="31"/>
      <c r="HN158" s="31"/>
      <c r="HO158" s="31"/>
      <c r="HP158" s="31"/>
      <c r="HQ158" s="31"/>
      <c r="HR158" s="31"/>
      <c r="HS158" s="31"/>
      <c r="HT158" s="31"/>
      <c r="HU158" s="31"/>
      <c r="HV158" s="31"/>
      <c r="HW158" s="31"/>
      <c r="HX158" s="31"/>
      <c r="HY158" s="31"/>
      <c r="HZ158" s="31"/>
      <c r="IA158" s="31"/>
      <c r="IB158" s="31"/>
      <c r="IC158" s="31"/>
      <c r="ID158" s="31"/>
      <c r="IE158" s="31"/>
      <c r="IF158" s="31"/>
      <c r="IG158" s="31"/>
      <c r="IH158" s="31"/>
      <c r="II158" s="31"/>
      <c r="IJ158" s="31"/>
      <c r="IK158" s="31"/>
      <c r="IL158" s="31"/>
      <c r="IM158" s="31"/>
      <c r="IN158" s="31"/>
      <c r="IO158" s="31"/>
      <c r="IP158" s="31"/>
      <c r="IQ158" s="31"/>
      <c r="IR158" s="31"/>
      <c r="IS158" s="31"/>
    </row>
    <row r="159" spans="1:253" s="32" customFormat="1" ht="17.100000000000001" customHeight="1" x14ac:dyDescent="0.2">
      <c r="A159" s="47"/>
      <c r="B159" s="47"/>
      <c r="C159" s="184" t="s">
        <v>105</v>
      </c>
      <c r="D159" s="184"/>
      <c r="E159" s="186" t="s">
        <v>34</v>
      </c>
      <c r="F159" s="305">
        <f t="shared" si="5"/>
        <v>221.01</v>
      </c>
      <c r="G159" s="305">
        <f t="shared" si="5"/>
        <v>0</v>
      </c>
      <c r="H159" s="187">
        <f t="shared" si="5"/>
        <v>221.01</v>
      </c>
      <c r="I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/>
      <c r="HK159" s="31"/>
      <c r="HL159" s="31"/>
      <c r="HM159" s="31"/>
      <c r="HN159" s="31"/>
      <c r="HO159" s="31"/>
      <c r="HP159" s="31"/>
      <c r="HQ159" s="31"/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31"/>
      <c r="IE159" s="31"/>
      <c r="IF159" s="31"/>
      <c r="IG159" s="31"/>
      <c r="IH159" s="31"/>
      <c r="II159" s="31"/>
      <c r="IJ159" s="31"/>
      <c r="IK159" s="31"/>
      <c r="IL159" s="31"/>
      <c r="IM159" s="31"/>
      <c r="IN159" s="31"/>
      <c r="IO159" s="31"/>
      <c r="IP159" s="31"/>
      <c r="IQ159" s="31"/>
      <c r="IR159" s="31"/>
      <c r="IS159" s="31"/>
    </row>
    <row r="160" spans="1:253" s="32" customFormat="1" ht="17.100000000000001" customHeight="1" x14ac:dyDescent="0.2">
      <c r="A160" s="47"/>
      <c r="B160" s="47"/>
      <c r="C160" s="97"/>
      <c r="D160" s="52" t="s">
        <v>119</v>
      </c>
      <c r="E160" s="37" t="s">
        <v>183</v>
      </c>
      <c r="F160" s="288">
        <v>221.01</v>
      </c>
      <c r="G160" s="288"/>
      <c r="H160" s="53">
        <v>221.01</v>
      </c>
      <c r="I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  <c r="HR160" s="31"/>
      <c r="HS160" s="31"/>
      <c r="HT160" s="31"/>
      <c r="HU160" s="31"/>
      <c r="HV160" s="31"/>
      <c r="HW160" s="31"/>
      <c r="HX160" s="31"/>
      <c r="HY160" s="31"/>
      <c r="HZ160" s="31"/>
      <c r="IA160" s="31"/>
      <c r="IB160" s="31"/>
      <c r="IC160" s="31"/>
      <c r="ID160" s="31"/>
      <c r="IE160" s="31"/>
      <c r="IF160" s="31"/>
      <c r="IG160" s="31"/>
      <c r="IH160" s="31"/>
      <c r="II160" s="31"/>
      <c r="IJ160" s="31"/>
      <c r="IK160" s="31"/>
      <c r="IL160" s="31"/>
      <c r="IM160" s="31"/>
      <c r="IN160" s="31"/>
      <c r="IO160" s="31"/>
      <c r="IP160" s="31"/>
      <c r="IQ160" s="31"/>
      <c r="IR160" s="31"/>
      <c r="IS160" s="31"/>
    </row>
    <row r="161" spans="1:253" s="32" customFormat="1" ht="17.100000000000001" customHeight="1" x14ac:dyDescent="0.2">
      <c r="A161" s="96"/>
      <c r="B161" s="151" t="s">
        <v>184</v>
      </c>
      <c r="C161" s="149"/>
      <c r="D161" s="149"/>
      <c r="E161" s="150" t="s">
        <v>78</v>
      </c>
      <c r="F161" s="293">
        <f>F162+F165+F183</f>
        <v>115831.05</v>
      </c>
      <c r="G161" s="293"/>
      <c r="H161" s="92">
        <f>H165+H183+H162</f>
        <v>115831.05</v>
      </c>
      <c r="I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/>
      <c r="IM161" s="31"/>
      <c r="IN161" s="31"/>
      <c r="IO161" s="31"/>
      <c r="IP161" s="31"/>
      <c r="IQ161" s="31"/>
      <c r="IR161" s="31"/>
      <c r="IS161" s="31"/>
    </row>
    <row r="162" spans="1:253" s="32" customFormat="1" ht="17.100000000000001" customHeight="1" x14ac:dyDescent="0.2">
      <c r="A162" s="47"/>
      <c r="B162" s="43"/>
      <c r="C162" s="184" t="s">
        <v>142</v>
      </c>
      <c r="D162" s="184"/>
      <c r="E162" s="186" t="s">
        <v>43</v>
      </c>
      <c r="F162" s="305">
        <f>F163</f>
        <v>1500</v>
      </c>
      <c r="G162" s="305">
        <f>G163</f>
        <v>0</v>
      </c>
      <c r="H162" s="187">
        <f>H163</f>
        <v>1500</v>
      </c>
      <c r="I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  <c r="IJ162" s="31"/>
      <c r="IK162" s="31"/>
      <c r="IL162" s="31"/>
      <c r="IM162" s="31"/>
      <c r="IN162" s="31"/>
      <c r="IO162" s="31"/>
      <c r="IP162" s="31"/>
      <c r="IQ162" s="31"/>
      <c r="IR162" s="31"/>
      <c r="IS162" s="31"/>
    </row>
    <row r="163" spans="1:253" s="32" customFormat="1" ht="28.5" customHeight="1" x14ac:dyDescent="0.2">
      <c r="A163" s="47"/>
      <c r="B163" s="47"/>
      <c r="C163" s="48"/>
      <c r="D163" s="49" t="s">
        <v>101</v>
      </c>
      <c r="E163" s="50" t="s">
        <v>397</v>
      </c>
      <c r="F163" s="287">
        <v>1500</v>
      </c>
      <c r="G163" s="287"/>
      <c r="H163" s="51">
        <v>1500</v>
      </c>
      <c r="I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  <c r="IA163" s="31"/>
      <c r="IB163" s="31"/>
      <c r="IC163" s="31"/>
      <c r="ID163" s="31"/>
      <c r="IE163" s="31"/>
      <c r="IF163" s="31"/>
      <c r="IG163" s="31"/>
      <c r="IH163" s="31"/>
      <c r="II163" s="31"/>
      <c r="IJ163" s="31"/>
      <c r="IK163" s="31"/>
      <c r="IL163" s="31"/>
      <c r="IM163" s="31"/>
      <c r="IN163" s="31"/>
      <c r="IO163" s="31"/>
      <c r="IP163" s="31"/>
      <c r="IQ163" s="31"/>
      <c r="IR163" s="31"/>
      <c r="IS163" s="31"/>
    </row>
    <row r="164" spans="1:253" s="32" customFormat="1" ht="28.5" hidden="1" customHeight="1" x14ac:dyDescent="0.2">
      <c r="A164" s="47"/>
      <c r="B164" s="47"/>
      <c r="C164" s="48"/>
      <c r="D164" s="49" t="s">
        <v>119</v>
      </c>
      <c r="E164" s="50" t="s">
        <v>185</v>
      </c>
      <c r="F164" s="287"/>
      <c r="G164" s="287"/>
      <c r="H164" s="51">
        <v>2300</v>
      </c>
      <c r="I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/>
      <c r="ID164" s="31"/>
      <c r="IE164" s="31"/>
      <c r="IF164" s="31"/>
      <c r="IG164" s="31"/>
      <c r="IH164" s="31"/>
      <c r="II164" s="31"/>
      <c r="IJ164" s="31"/>
      <c r="IK164" s="31"/>
      <c r="IL164" s="31"/>
      <c r="IM164" s="31"/>
      <c r="IN164" s="31"/>
      <c r="IO164" s="31"/>
      <c r="IP164" s="31"/>
      <c r="IQ164" s="31"/>
      <c r="IR164" s="31"/>
      <c r="IS164" s="31"/>
    </row>
    <row r="165" spans="1:253" s="32" customFormat="1" ht="17.100000000000001" customHeight="1" x14ac:dyDescent="0.2">
      <c r="A165" s="47"/>
      <c r="B165" s="47"/>
      <c r="C165" s="184" t="s">
        <v>105</v>
      </c>
      <c r="D165" s="184"/>
      <c r="E165" s="186" t="s">
        <v>34</v>
      </c>
      <c r="F165" s="305">
        <f>F166+F168+F169+F170+F171+F172+F173+F174+F175+F176+F177+F178+F179+F180+F181+F182</f>
        <v>65212.380000000005</v>
      </c>
      <c r="G165" s="305">
        <f>G166+G168+G169+G170+G171+G172+G173+G174+G175+G176+G177+G178+G179+G180+G181+G182</f>
        <v>-2350</v>
      </c>
      <c r="H165" s="187">
        <f>SUM(H166:H182)</f>
        <v>62862.380000000005</v>
      </c>
      <c r="I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  <c r="HI165" s="31"/>
      <c r="HJ165" s="31"/>
      <c r="HK165" s="31"/>
      <c r="HL165" s="31"/>
      <c r="HM165" s="31"/>
      <c r="HN165" s="31"/>
      <c r="HO165" s="31"/>
      <c r="HP165" s="31"/>
      <c r="HQ165" s="31"/>
      <c r="HR165" s="31"/>
      <c r="HS165" s="31"/>
      <c r="HT165" s="31"/>
      <c r="HU165" s="31"/>
      <c r="HV165" s="31"/>
      <c r="HW165" s="31"/>
      <c r="HX165" s="31"/>
      <c r="HY165" s="31"/>
      <c r="HZ165" s="31"/>
      <c r="IA165" s="31"/>
      <c r="IB165" s="31"/>
      <c r="IC165" s="31"/>
      <c r="ID165" s="31"/>
      <c r="IE165" s="31"/>
      <c r="IF165" s="31"/>
      <c r="IG165" s="31"/>
      <c r="IH165" s="31"/>
      <c r="II165" s="31"/>
      <c r="IJ165" s="31"/>
      <c r="IK165" s="31"/>
      <c r="IL165" s="31"/>
      <c r="IM165" s="31"/>
      <c r="IN165" s="31"/>
      <c r="IO165" s="31"/>
      <c r="IP165" s="31"/>
      <c r="IQ165" s="31"/>
      <c r="IR165" s="31"/>
      <c r="IS165" s="31"/>
    </row>
    <row r="166" spans="1:253" s="32" customFormat="1" ht="28.5" customHeight="1" x14ac:dyDescent="0.2">
      <c r="A166" s="47"/>
      <c r="B166" s="47"/>
      <c r="C166" s="48"/>
      <c r="D166" s="49" t="s">
        <v>97</v>
      </c>
      <c r="E166" s="311" t="s">
        <v>502</v>
      </c>
      <c r="F166" s="312">
        <v>2500</v>
      </c>
      <c r="G166" s="312"/>
      <c r="H166" s="51">
        <f>F166+G166</f>
        <v>2500</v>
      </c>
      <c r="I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  <c r="HI166" s="31"/>
      <c r="HJ166" s="31"/>
      <c r="HK166" s="31"/>
      <c r="HL166" s="31"/>
      <c r="HM166" s="31"/>
      <c r="HN166" s="31"/>
      <c r="HO166" s="31"/>
      <c r="HP166" s="31"/>
      <c r="HQ166" s="31"/>
      <c r="HR166" s="31"/>
      <c r="HS166" s="31"/>
      <c r="HT166" s="31"/>
      <c r="HU166" s="31"/>
      <c r="HV166" s="31"/>
      <c r="HW166" s="31"/>
      <c r="HX166" s="31"/>
      <c r="HY166" s="31"/>
      <c r="HZ166" s="31"/>
      <c r="IA166" s="31"/>
      <c r="IB166" s="31"/>
      <c r="IC166" s="31"/>
      <c r="ID166" s="31"/>
      <c r="IE166" s="31"/>
      <c r="IF166" s="31"/>
      <c r="IG166" s="31"/>
      <c r="IH166" s="31"/>
      <c r="II166" s="31"/>
      <c r="IJ166" s="31"/>
      <c r="IK166" s="31"/>
      <c r="IL166" s="31"/>
      <c r="IM166" s="31"/>
      <c r="IN166" s="31"/>
      <c r="IO166" s="31"/>
      <c r="IP166" s="31"/>
      <c r="IQ166" s="31"/>
      <c r="IR166" s="31"/>
      <c r="IS166" s="31"/>
    </row>
    <row r="167" spans="1:253" s="32" customFormat="1" ht="17.100000000000001" hidden="1" customHeight="1" x14ac:dyDescent="0.2">
      <c r="A167" s="47"/>
      <c r="B167" s="47"/>
      <c r="C167" s="48"/>
      <c r="D167" s="52" t="s">
        <v>106</v>
      </c>
      <c r="E167" s="37" t="s">
        <v>186</v>
      </c>
      <c r="F167" s="288"/>
      <c r="G167" s="288"/>
      <c r="H167" s="51">
        <f t="shared" ref="H167:H182" si="6">F167+G167</f>
        <v>0</v>
      </c>
      <c r="I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  <c r="HM167" s="31"/>
      <c r="HN167" s="31"/>
      <c r="HO167" s="31"/>
      <c r="HP167" s="31"/>
      <c r="HQ167" s="31"/>
      <c r="HR167" s="31"/>
      <c r="HS167" s="31"/>
      <c r="HT167" s="31"/>
      <c r="HU167" s="31"/>
      <c r="HV167" s="31"/>
      <c r="HW167" s="31"/>
      <c r="HX167" s="31"/>
      <c r="HY167" s="31"/>
      <c r="HZ167" s="31"/>
      <c r="IA167" s="31"/>
      <c r="IB167" s="31"/>
      <c r="IC167" s="31"/>
      <c r="ID167" s="31"/>
      <c r="IE167" s="31"/>
      <c r="IF167" s="31"/>
      <c r="IG167" s="31"/>
      <c r="IH167" s="31"/>
      <c r="II167" s="31"/>
      <c r="IJ167" s="31"/>
      <c r="IK167" s="31"/>
      <c r="IL167" s="31"/>
      <c r="IM167" s="31"/>
      <c r="IN167" s="31"/>
      <c r="IO167" s="31"/>
      <c r="IP167" s="31"/>
      <c r="IQ167" s="31"/>
      <c r="IR167" s="31"/>
      <c r="IS167" s="31"/>
    </row>
    <row r="168" spans="1:253" s="32" customFormat="1" ht="17.100000000000001" customHeight="1" x14ac:dyDescent="0.2">
      <c r="A168" s="47"/>
      <c r="B168" s="47"/>
      <c r="C168" s="48"/>
      <c r="D168" s="49" t="s">
        <v>106</v>
      </c>
      <c r="E168" s="50" t="s">
        <v>449</v>
      </c>
      <c r="F168" s="287">
        <v>2300</v>
      </c>
      <c r="G168" s="287"/>
      <c r="H168" s="51">
        <f t="shared" si="6"/>
        <v>2300</v>
      </c>
      <c r="I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  <c r="HP168" s="31"/>
      <c r="HQ168" s="31"/>
      <c r="HR168" s="31"/>
      <c r="HS168" s="31"/>
      <c r="HT168" s="31"/>
      <c r="HU168" s="31"/>
      <c r="HV168" s="31"/>
      <c r="HW168" s="31"/>
      <c r="HX168" s="31"/>
      <c r="HY168" s="31"/>
      <c r="HZ168" s="31"/>
      <c r="IA168" s="31"/>
      <c r="IB168" s="31"/>
      <c r="IC168" s="31"/>
      <c r="ID168" s="31"/>
      <c r="IE168" s="31"/>
      <c r="IF168" s="31"/>
      <c r="IG168" s="31"/>
      <c r="IH168" s="31"/>
      <c r="II168" s="31"/>
      <c r="IJ168" s="31"/>
      <c r="IK168" s="31"/>
      <c r="IL168" s="31"/>
      <c r="IM168" s="31"/>
      <c r="IN168" s="31"/>
      <c r="IO168" s="31"/>
      <c r="IP168" s="31"/>
      <c r="IQ168" s="31"/>
      <c r="IR168" s="31"/>
      <c r="IS168" s="31"/>
    </row>
    <row r="169" spans="1:253" s="32" customFormat="1" ht="24.75" customHeight="1" x14ac:dyDescent="0.2">
      <c r="A169" s="47"/>
      <c r="B169" s="47"/>
      <c r="C169" s="48"/>
      <c r="D169" s="49" t="s">
        <v>99</v>
      </c>
      <c r="E169" s="37" t="s">
        <v>188</v>
      </c>
      <c r="F169" s="288">
        <v>3000</v>
      </c>
      <c r="G169" s="288"/>
      <c r="H169" s="51">
        <f t="shared" si="6"/>
        <v>3000</v>
      </c>
      <c r="I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  <c r="HI169" s="31"/>
      <c r="HJ169" s="31"/>
      <c r="HK169" s="31"/>
      <c r="HL169" s="31"/>
      <c r="HM169" s="31"/>
      <c r="HN169" s="31"/>
      <c r="HO169" s="31"/>
      <c r="HP169" s="31"/>
      <c r="HQ169" s="31"/>
      <c r="HR169" s="31"/>
      <c r="HS169" s="31"/>
      <c r="HT169" s="31"/>
      <c r="HU169" s="31"/>
      <c r="HV169" s="31"/>
      <c r="HW169" s="31"/>
      <c r="HX169" s="31"/>
      <c r="HY169" s="31"/>
      <c r="HZ169" s="31"/>
      <c r="IA169" s="31"/>
      <c r="IB169" s="31"/>
      <c r="IC169" s="31"/>
      <c r="ID169" s="31"/>
      <c r="IE169" s="31"/>
      <c r="IF169" s="31"/>
      <c r="IG169" s="31"/>
      <c r="IH169" s="31"/>
      <c r="II169" s="31"/>
      <c r="IJ169" s="31"/>
      <c r="IK169" s="31"/>
      <c r="IL169" s="31"/>
      <c r="IM169" s="31"/>
      <c r="IN169" s="31"/>
      <c r="IO169" s="31"/>
      <c r="IP169" s="31"/>
      <c r="IQ169" s="31"/>
      <c r="IR169" s="31"/>
      <c r="IS169" s="31"/>
    </row>
    <row r="170" spans="1:253" s="32" customFormat="1" ht="38.25" customHeight="1" x14ac:dyDescent="0.2">
      <c r="A170" s="47"/>
      <c r="B170" s="47"/>
      <c r="C170" s="48"/>
      <c r="D170" s="49" t="s">
        <v>101</v>
      </c>
      <c r="E170" s="50" t="s">
        <v>391</v>
      </c>
      <c r="F170" s="287">
        <v>2500</v>
      </c>
      <c r="G170" s="287"/>
      <c r="H170" s="51">
        <f t="shared" si="6"/>
        <v>2500</v>
      </c>
      <c r="I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  <c r="HP170" s="31"/>
      <c r="HQ170" s="31"/>
      <c r="HR170" s="31"/>
      <c r="HS170" s="31"/>
      <c r="HT170" s="31"/>
      <c r="HU170" s="31"/>
      <c r="HV170" s="31"/>
      <c r="HW170" s="31"/>
      <c r="HX170" s="31"/>
      <c r="HY170" s="31"/>
      <c r="HZ170" s="31"/>
      <c r="IA170" s="31"/>
      <c r="IB170" s="31"/>
      <c r="IC170" s="31"/>
      <c r="ID170" s="31"/>
      <c r="IE170" s="31"/>
      <c r="IF170" s="31"/>
      <c r="IG170" s="31"/>
      <c r="IH170" s="31"/>
      <c r="II170" s="31"/>
      <c r="IJ170" s="31"/>
      <c r="IK170" s="31"/>
      <c r="IL170" s="31"/>
      <c r="IM170" s="31"/>
      <c r="IN170" s="31"/>
      <c r="IO170" s="31"/>
      <c r="IP170" s="31"/>
      <c r="IQ170" s="31"/>
      <c r="IR170" s="31"/>
      <c r="IS170" s="31"/>
    </row>
    <row r="171" spans="1:253" s="32" customFormat="1" ht="26.25" customHeight="1" x14ac:dyDescent="0.2">
      <c r="A171" s="47"/>
      <c r="B171" s="47"/>
      <c r="C171" s="48"/>
      <c r="D171" s="49" t="s">
        <v>115</v>
      </c>
      <c r="E171" s="50" t="s">
        <v>450</v>
      </c>
      <c r="F171" s="287">
        <v>8797.86</v>
      </c>
      <c r="G171" s="287"/>
      <c r="H171" s="51">
        <f t="shared" si="6"/>
        <v>8797.86</v>
      </c>
      <c r="I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31"/>
      <c r="HI171" s="31"/>
      <c r="HJ171" s="31"/>
      <c r="HK171" s="31"/>
      <c r="HL171" s="31"/>
      <c r="HM171" s="31"/>
      <c r="HN171" s="31"/>
      <c r="HO171" s="31"/>
      <c r="HP171" s="31"/>
      <c r="HQ171" s="31"/>
      <c r="HR171" s="31"/>
      <c r="HS171" s="31"/>
      <c r="HT171" s="31"/>
      <c r="HU171" s="31"/>
      <c r="HV171" s="31"/>
      <c r="HW171" s="31"/>
      <c r="HX171" s="31"/>
      <c r="HY171" s="31"/>
      <c r="HZ171" s="31"/>
      <c r="IA171" s="31"/>
      <c r="IB171" s="31"/>
      <c r="IC171" s="31"/>
      <c r="ID171" s="31"/>
      <c r="IE171" s="31"/>
      <c r="IF171" s="31"/>
      <c r="IG171" s="31"/>
      <c r="IH171" s="31"/>
      <c r="II171" s="31"/>
      <c r="IJ171" s="31"/>
      <c r="IK171" s="31"/>
      <c r="IL171" s="31"/>
      <c r="IM171" s="31"/>
      <c r="IN171" s="31"/>
      <c r="IO171" s="31"/>
      <c r="IP171" s="31"/>
      <c r="IQ171" s="31"/>
      <c r="IR171" s="31"/>
      <c r="IS171" s="31"/>
    </row>
    <row r="172" spans="1:253" s="32" customFormat="1" ht="17.100000000000001" customHeight="1" x14ac:dyDescent="0.2">
      <c r="A172" s="47"/>
      <c r="B172" s="47"/>
      <c r="C172" s="48"/>
      <c r="D172" s="52" t="s">
        <v>109</v>
      </c>
      <c r="E172" s="37" t="s">
        <v>189</v>
      </c>
      <c r="F172" s="288">
        <v>1857.74</v>
      </c>
      <c r="G172" s="288"/>
      <c r="H172" s="51">
        <f t="shared" si="6"/>
        <v>1857.74</v>
      </c>
      <c r="I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  <c r="HM172" s="31"/>
      <c r="HN172" s="31"/>
      <c r="HO172" s="31"/>
      <c r="HP172" s="31"/>
      <c r="HQ172" s="31"/>
      <c r="HR172" s="31"/>
      <c r="HS172" s="31"/>
      <c r="HT172" s="31"/>
      <c r="HU172" s="31"/>
      <c r="HV172" s="31"/>
      <c r="HW172" s="31"/>
      <c r="HX172" s="31"/>
      <c r="HY172" s="31"/>
      <c r="HZ172" s="31"/>
      <c r="IA172" s="31"/>
      <c r="IB172" s="31"/>
      <c r="IC172" s="31"/>
      <c r="ID172" s="31"/>
      <c r="IE172" s="31"/>
      <c r="IF172" s="31"/>
      <c r="IG172" s="31"/>
      <c r="IH172" s="31"/>
      <c r="II172" s="31"/>
      <c r="IJ172" s="31"/>
      <c r="IK172" s="31"/>
      <c r="IL172" s="31"/>
      <c r="IM172" s="31"/>
      <c r="IN172" s="31"/>
      <c r="IO172" s="31"/>
      <c r="IP172" s="31"/>
      <c r="IQ172" s="31"/>
      <c r="IR172" s="31"/>
      <c r="IS172" s="31"/>
    </row>
    <row r="173" spans="1:253" s="32" customFormat="1" ht="30" customHeight="1" x14ac:dyDescent="0.2">
      <c r="A173" s="47"/>
      <c r="B173" s="47"/>
      <c r="C173" s="48"/>
      <c r="D173" s="49" t="s">
        <v>110</v>
      </c>
      <c r="E173" s="50" t="s">
        <v>187</v>
      </c>
      <c r="F173" s="287">
        <v>2000</v>
      </c>
      <c r="G173" s="287"/>
      <c r="H173" s="51">
        <f t="shared" si="6"/>
        <v>2000</v>
      </c>
      <c r="I173" s="94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/>
      <c r="HL173" s="31"/>
      <c r="HM173" s="31"/>
      <c r="HN173" s="31"/>
      <c r="HO173" s="31"/>
      <c r="HP173" s="31"/>
      <c r="HQ173" s="31"/>
      <c r="HR173" s="31"/>
      <c r="HS173" s="31"/>
      <c r="HT173" s="31"/>
      <c r="HU173" s="31"/>
      <c r="HV173" s="31"/>
      <c r="HW173" s="31"/>
      <c r="HX173" s="31"/>
      <c r="HY173" s="31"/>
      <c r="HZ173" s="31"/>
      <c r="IA173" s="31"/>
      <c r="IB173" s="31"/>
      <c r="IC173" s="31"/>
      <c r="ID173" s="31"/>
      <c r="IE173" s="31"/>
      <c r="IF173" s="31"/>
      <c r="IG173" s="31"/>
      <c r="IH173" s="31"/>
      <c r="II173" s="31"/>
      <c r="IJ173" s="31"/>
      <c r="IK173" s="31"/>
      <c r="IL173" s="31"/>
      <c r="IM173" s="31"/>
      <c r="IN173" s="31"/>
      <c r="IO173" s="31"/>
      <c r="IP173" s="31"/>
      <c r="IQ173" s="31"/>
      <c r="IR173" s="31"/>
      <c r="IS173" s="31"/>
    </row>
    <row r="174" spans="1:253" s="32" customFormat="1" x14ac:dyDescent="0.2">
      <c r="A174" s="47"/>
      <c r="B174" s="47"/>
      <c r="C174" s="48"/>
      <c r="D174" s="49" t="s">
        <v>111</v>
      </c>
      <c r="E174" s="50" t="s">
        <v>451</v>
      </c>
      <c r="F174" s="287">
        <v>1677.8</v>
      </c>
      <c r="G174" s="287"/>
      <c r="H174" s="51">
        <f t="shared" si="6"/>
        <v>1677.8</v>
      </c>
      <c r="I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  <c r="HM174" s="31"/>
      <c r="HN174" s="31"/>
      <c r="HO174" s="31"/>
      <c r="HP174" s="31"/>
      <c r="HQ174" s="31"/>
      <c r="HR174" s="31"/>
      <c r="HS174" s="31"/>
      <c r="HT174" s="31"/>
      <c r="HU174" s="31"/>
      <c r="HV174" s="31"/>
      <c r="HW174" s="31"/>
      <c r="HX174" s="31"/>
      <c r="HY174" s="31"/>
      <c r="HZ174" s="31"/>
      <c r="IA174" s="31"/>
      <c r="IB174" s="31"/>
      <c r="IC174" s="31"/>
      <c r="ID174" s="31"/>
      <c r="IE174" s="31"/>
      <c r="IF174" s="31"/>
      <c r="IG174" s="31"/>
      <c r="IH174" s="31"/>
      <c r="II174" s="31"/>
      <c r="IJ174" s="31"/>
      <c r="IK174" s="31"/>
      <c r="IL174" s="31"/>
      <c r="IM174" s="31"/>
      <c r="IN174" s="31"/>
      <c r="IO174" s="31"/>
      <c r="IP174" s="31"/>
      <c r="IQ174" s="31"/>
      <c r="IR174" s="31"/>
      <c r="IS174" s="31"/>
    </row>
    <row r="175" spans="1:253" s="32" customFormat="1" ht="22.5" x14ac:dyDescent="0.2">
      <c r="A175" s="47"/>
      <c r="B175" s="47"/>
      <c r="C175" s="48"/>
      <c r="D175" s="49" t="s">
        <v>117</v>
      </c>
      <c r="E175" s="50" t="s">
        <v>452</v>
      </c>
      <c r="F175" s="287">
        <v>3500</v>
      </c>
      <c r="G175" s="287"/>
      <c r="H175" s="51">
        <f t="shared" si="6"/>
        <v>3500</v>
      </c>
      <c r="I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  <c r="HI175" s="31"/>
      <c r="HJ175" s="31"/>
      <c r="HK175" s="31"/>
      <c r="HL175" s="31"/>
      <c r="HM175" s="31"/>
      <c r="HN175" s="31"/>
      <c r="HO175" s="31"/>
      <c r="HP175" s="31"/>
      <c r="HQ175" s="31"/>
      <c r="HR175" s="31"/>
      <c r="HS175" s="31"/>
      <c r="HT175" s="31"/>
      <c r="HU175" s="31"/>
      <c r="HV175" s="31"/>
      <c r="HW175" s="31"/>
      <c r="HX175" s="31"/>
      <c r="HY175" s="31"/>
      <c r="HZ175" s="31"/>
      <c r="IA175" s="31"/>
      <c r="IB175" s="31"/>
      <c r="IC175" s="31"/>
      <c r="ID175" s="31"/>
      <c r="IE175" s="31"/>
      <c r="IF175" s="31"/>
      <c r="IG175" s="31"/>
      <c r="IH175" s="31"/>
      <c r="II175" s="31"/>
      <c r="IJ175" s="31"/>
      <c r="IK175" s="31"/>
      <c r="IL175" s="31"/>
      <c r="IM175" s="31"/>
      <c r="IN175" s="31"/>
      <c r="IO175" s="31"/>
      <c r="IP175" s="31"/>
      <c r="IQ175" s="31"/>
      <c r="IR175" s="31"/>
      <c r="IS175" s="31"/>
    </row>
    <row r="176" spans="1:253" s="32" customFormat="1" x14ac:dyDescent="0.2">
      <c r="A176" s="47"/>
      <c r="B176" s="47"/>
      <c r="C176" s="48"/>
      <c r="D176" s="49" t="s">
        <v>122</v>
      </c>
      <c r="E176" s="50" t="s">
        <v>190</v>
      </c>
      <c r="F176" s="287">
        <v>3694.61</v>
      </c>
      <c r="G176" s="287"/>
      <c r="H176" s="51">
        <f t="shared" si="6"/>
        <v>3694.61</v>
      </c>
      <c r="I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  <c r="HR176" s="31"/>
      <c r="HS176" s="31"/>
      <c r="HT176" s="31"/>
      <c r="HU176" s="31"/>
      <c r="HV176" s="31"/>
      <c r="HW176" s="31"/>
      <c r="HX176" s="31"/>
      <c r="HY176" s="31"/>
      <c r="HZ176" s="31"/>
      <c r="IA176" s="31"/>
      <c r="IB176" s="31"/>
      <c r="IC176" s="31"/>
      <c r="ID176" s="31"/>
      <c r="IE176" s="31"/>
      <c r="IF176" s="31"/>
      <c r="IG176" s="31"/>
      <c r="IH176" s="31"/>
      <c r="II176" s="31"/>
      <c r="IJ176" s="31"/>
      <c r="IK176" s="31"/>
      <c r="IL176" s="31"/>
      <c r="IM176" s="31"/>
      <c r="IN176" s="31"/>
      <c r="IO176" s="31"/>
      <c r="IP176" s="31"/>
      <c r="IQ176" s="31"/>
      <c r="IR176" s="31"/>
      <c r="IS176" s="31"/>
    </row>
    <row r="177" spans="1:253" s="32" customFormat="1" ht="17.100000000000001" customHeight="1" x14ac:dyDescent="0.2">
      <c r="A177" s="47"/>
      <c r="B177" s="47"/>
      <c r="C177" s="48"/>
      <c r="D177" s="52" t="s">
        <v>119</v>
      </c>
      <c r="E177" s="37" t="s">
        <v>185</v>
      </c>
      <c r="F177" s="288">
        <v>3750</v>
      </c>
      <c r="G177" s="288"/>
      <c r="H177" s="51">
        <f t="shared" si="6"/>
        <v>3750</v>
      </c>
      <c r="I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  <c r="HI177" s="31"/>
      <c r="HJ177" s="31"/>
      <c r="HK177" s="31"/>
      <c r="HL177" s="31"/>
      <c r="HM177" s="31"/>
      <c r="HN177" s="31"/>
      <c r="HO177" s="31"/>
      <c r="HP177" s="31"/>
      <c r="HQ177" s="31"/>
      <c r="HR177" s="31"/>
      <c r="HS177" s="31"/>
      <c r="HT177" s="31"/>
      <c r="HU177" s="31"/>
      <c r="HV177" s="31"/>
      <c r="HW177" s="31"/>
      <c r="HX177" s="31"/>
      <c r="HY177" s="31"/>
      <c r="HZ177" s="31"/>
      <c r="IA177" s="31"/>
      <c r="IB177" s="31"/>
      <c r="IC177" s="31"/>
      <c r="ID177" s="31"/>
      <c r="IE177" s="31"/>
      <c r="IF177" s="31"/>
      <c r="IG177" s="31"/>
      <c r="IH177" s="31"/>
      <c r="II177" s="31"/>
      <c r="IJ177" s="31"/>
      <c r="IK177" s="31"/>
      <c r="IL177" s="31"/>
      <c r="IM177" s="31"/>
      <c r="IN177" s="31"/>
      <c r="IO177" s="31"/>
      <c r="IP177" s="31"/>
      <c r="IQ177" s="31"/>
      <c r="IR177" s="31"/>
      <c r="IS177" s="31"/>
    </row>
    <row r="178" spans="1:253" s="32" customFormat="1" ht="48" customHeight="1" x14ac:dyDescent="0.2">
      <c r="A178" s="47"/>
      <c r="B178" s="47"/>
      <c r="C178" s="48"/>
      <c r="D178" s="52" t="s">
        <v>112</v>
      </c>
      <c r="E178" s="37" t="s">
        <v>453</v>
      </c>
      <c r="F178" s="288">
        <v>14271.01</v>
      </c>
      <c r="G178" s="288">
        <v>-2350</v>
      </c>
      <c r="H178" s="51">
        <f t="shared" si="6"/>
        <v>11921.01</v>
      </c>
      <c r="I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  <c r="HI178" s="31"/>
      <c r="HJ178" s="31"/>
      <c r="HK178" s="31"/>
      <c r="HL178" s="31"/>
      <c r="HM178" s="31"/>
      <c r="HN178" s="31"/>
      <c r="HO178" s="31"/>
      <c r="HP178" s="31"/>
      <c r="HQ178" s="31"/>
      <c r="HR178" s="31"/>
      <c r="HS178" s="31"/>
      <c r="HT178" s="31"/>
      <c r="HU178" s="31"/>
      <c r="HV178" s="31"/>
      <c r="HW178" s="31"/>
      <c r="HX178" s="31"/>
      <c r="HY178" s="31"/>
      <c r="HZ178" s="31"/>
      <c r="IA178" s="31"/>
      <c r="IB178" s="31"/>
      <c r="IC178" s="31"/>
      <c r="ID178" s="31"/>
      <c r="IE178" s="31"/>
      <c r="IF178" s="31"/>
      <c r="IG178" s="31"/>
      <c r="IH178" s="31"/>
      <c r="II178" s="31"/>
      <c r="IJ178" s="31"/>
      <c r="IK178" s="31"/>
      <c r="IL178" s="31"/>
      <c r="IM178" s="31"/>
      <c r="IN178" s="31"/>
      <c r="IO178" s="31"/>
      <c r="IP178" s="31"/>
      <c r="IQ178" s="31"/>
      <c r="IR178" s="31"/>
      <c r="IS178" s="31"/>
    </row>
    <row r="179" spans="1:253" s="32" customFormat="1" ht="36" customHeight="1" x14ac:dyDescent="0.2">
      <c r="A179" s="47"/>
      <c r="B179" s="47"/>
      <c r="C179" s="48"/>
      <c r="D179" s="52" t="s">
        <v>121</v>
      </c>
      <c r="E179" s="37" t="s">
        <v>191</v>
      </c>
      <c r="F179" s="288">
        <v>1992.81</v>
      </c>
      <c r="G179" s="288"/>
      <c r="H179" s="51">
        <f t="shared" si="6"/>
        <v>1992.81</v>
      </c>
      <c r="I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  <c r="HI179" s="31"/>
      <c r="HJ179" s="31"/>
      <c r="HK179" s="31"/>
      <c r="HL179" s="31"/>
      <c r="HM179" s="31"/>
      <c r="HN179" s="31"/>
      <c r="HO179" s="31"/>
      <c r="HP179" s="31"/>
      <c r="HQ179" s="31"/>
      <c r="HR179" s="31"/>
      <c r="HS179" s="31"/>
      <c r="HT179" s="31"/>
      <c r="HU179" s="31"/>
      <c r="HV179" s="31"/>
      <c r="HW179" s="31"/>
      <c r="HX179" s="31"/>
      <c r="HY179" s="31"/>
      <c r="HZ179" s="31"/>
      <c r="IA179" s="31"/>
      <c r="IB179" s="31"/>
      <c r="IC179" s="31"/>
      <c r="ID179" s="31"/>
      <c r="IE179" s="31"/>
      <c r="IF179" s="31"/>
      <c r="IG179" s="31"/>
      <c r="IH179" s="31"/>
      <c r="II179" s="31"/>
      <c r="IJ179" s="31"/>
      <c r="IK179" s="31"/>
      <c r="IL179" s="31"/>
      <c r="IM179" s="31"/>
      <c r="IN179" s="31"/>
      <c r="IO179" s="31"/>
      <c r="IP179" s="31"/>
      <c r="IQ179" s="31"/>
      <c r="IR179" s="31"/>
      <c r="IS179" s="31"/>
    </row>
    <row r="180" spans="1:253" s="32" customFormat="1" ht="17.100000000000001" customHeight="1" x14ac:dyDescent="0.2">
      <c r="A180" s="47"/>
      <c r="B180" s="47"/>
      <c r="C180" s="48"/>
      <c r="D180" s="52" t="s">
        <v>129</v>
      </c>
      <c r="E180" s="37" t="s">
        <v>192</v>
      </c>
      <c r="F180" s="288">
        <v>6500</v>
      </c>
      <c r="G180" s="288"/>
      <c r="H180" s="51">
        <f t="shared" si="6"/>
        <v>6500</v>
      </c>
      <c r="I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  <c r="HI180" s="31"/>
      <c r="HJ180" s="31"/>
      <c r="HK180" s="31"/>
      <c r="HL180" s="31"/>
      <c r="HM180" s="31"/>
      <c r="HN180" s="31"/>
      <c r="HO180" s="31"/>
      <c r="HP180" s="31"/>
      <c r="HQ180" s="31"/>
      <c r="HR180" s="31"/>
      <c r="HS180" s="31"/>
      <c r="HT180" s="31"/>
      <c r="HU180" s="31"/>
      <c r="HV180" s="31"/>
      <c r="HW180" s="31"/>
      <c r="HX180" s="31"/>
      <c r="HY180" s="31"/>
      <c r="HZ180" s="31"/>
      <c r="IA180" s="31"/>
      <c r="IB180" s="31"/>
      <c r="IC180" s="31"/>
      <c r="ID180" s="31"/>
      <c r="IE180" s="31"/>
      <c r="IF180" s="31"/>
      <c r="IG180" s="31"/>
      <c r="IH180" s="31"/>
      <c r="II180" s="31"/>
      <c r="IJ180" s="31"/>
      <c r="IK180" s="31"/>
      <c r="IL180" s="31"/>
      <c r="IM180" s="31"/>
      <c r="IN180" s="31"/>
      <c r="IO180" s="31"/>
      <c r="IP180" s="31"/>
      <c r="IQ180" s="31"/>
      <c r="IR180" s="31"/>
      <c r="IS180" s="31"/>
    </row>
    <row r="181" spans="1:253" s="32" customFormat="1" ht="33.75" customHeight="1" x14ac:dyDescent="0.2">
      <c r="A181" s="47"/>
      <c r="B181" s="47"/>
      <c r="C181" s="48"/>
      <c r="D181" s="52" t="s">
        <v>114</v>
      </c>
      <c r="E181" s="37" t="s">
        <v>193</v>
      </c>
      <c r="F181" s="288">
        <v>5000</v>
      </c>
      <c r="G181" s="288"/>
      <c r="H181" s="51">
        <f t="shared" si="6"/>
        <v>5000</v>
      </c>
      <c r="I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31"/>
      <c r="HI181" s="31"/>
      <c r="HJ181" s="31"/>
      <c r="HK181" s="31"/>
      <c r="HL181" s="31"/>
      <c r="HM181" s="31"/>
      <c r="HN181" s="31"/>
      <c r="HO181" s="31"/>
      <c r="HP181" s="31"/>
      <c r="HQ181" s="31"/>
      <c r="HR181" s="31"/>
      <c r="HS181" s="31"/>
      <c r="HT181" s="31"/>
      <c r="HU181" s="31"/>
      <c r="HV181" s="31"/>
      <c r="HW181" s="31"/>
      <c r="HX181" s="31"/>
      <c r="HY181" s="31"/>
      <c r="HZ181" s="31"/>
      <c r="IA181" s="31"/>
      <c r="IB181" s="31"/>
      <c r="IC181" s="31"/>
      <c r="ID181" s="31"/>
      <c r="IE181" s="31"/>
      <c r="IF181" s="31"/>
      <c r="IG181" s="31"/>
      <c r="IH181" s="31"/>
      <c r="II181" s="31"/>
      <c r="IJ181" s="31"/>
      <c r="IK181" s="31"/>
      <c r="IL181" s="31"/>
      <c r="IM181" s="31"/>
      <c r="IN181" s="31"/>
      <c r="IO181" s="31"/>
      <c r="IP181" s="31"/>
      <c r="IQ181" s="31"/>
      <c r="IR181" s="31"/>
      <c r="IS181" s="31"/>
    </row>
    <row r="182" spans="1:253" s="32" customFormat="1" x14ac:dyDescent="0.2">
      <c r="A182" s="47"/>
      <c r="B182" s="47"/>
      <c r="C182" s="48"/>
      <c r="D182" s="52" t="s">
        <v>149</v>
      </c>
      <c r="E182" s="37" t="s">
        <v>454</v>
      </c>
      <c r="F182" s="288">
        <v>1870.55</v>
      </c>
      <c r="G182" s="288"/>
      <c r="H182" s="51">
        <f t="shared" si="6"/>
        <v>1870.55</v>
      </c>
      <c r="I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  <c r="HR182" s="31"/>
      <c r="HS182" s="31"/>
      <c r="HT182" s="31"/>
      <c r="HU182" s="31"/>
      <c r="HV182" s="31"/>
      <c r="HW182" s="31"/>
      <c r="HX182" s="31"/>
      <c r="HY182" s="31"/>
      <c r="HZ182" s="31"/>
      <c r="IA182" s="31"/>
      <c r="IB182" s="31"/>
      <c r="IC182" s="31"/>
      <c r="ID182" s="31"/>
      <c r="IE182" s="31"/>
      <c r="IF182" s="31"/>
      <c r="IG182" s="31"/>
      <c r="IH182" s="31"/>
      <c r="II182" s="31"/>
      <c r="IJ182" s="31"/>
      <c r="IK182" s="31"/>
      <c r="IL182" s="31"/>
      <c r="IM182" s="31"/>
      <c r="IN182" s="31"/>
      <c r="IO182" s="31"/>
      <c r="IP182" s="31"/>
      <c r="IQ182" s="31"/>
      <c r="IR182" s="31"/>
      <c r="IS182" s="31"/>
    </row>
    <row r="183" spans="1:253" s="32" customFormat="1" ht="17.100000000000001" customHeight="1" x14ac:dyDescent="0.2">
      <c r="A183" s="47"/>
      <c r="B183" s="47"/>
      <c r="C183" s="184" t="s">
        <v>96</v>
      </c>
      <c r="D183" s="184"/>
      <c r="E183" s="186" t="s">
        <v>35</v>
      </c>
      <c r="F183" s="305">
        <f>F184+F187+F188+F189+F190+F191+F192+F193+F194+F195+F196+F197+F198+F199+F200+F201+F202</f>
        <v>49118.67</v>
      </c>
      <c r="G183" s="305">
        <f t="shared" ref="G183:H183" si="7">G184+G187+G188+G189+G190+G191+G192+G193+G194+G195+G196+G197+G198+G199+G200+G201+G202</f>
        <v>2350</v>
      </c>
      <c r="H183" s="305">
        <f t="shared" si="7"/>
        <v>51468.67</v>
      </c>
      <c r="I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  <c r="HP183" s="31"/>
      <c r="HQ183" s="31"/>
      <c r="HR183" s="31"/>
      <c r="HS183" s="31"/>
      <c r="HT183" s="31"/>
      <c r="HU183" s="31"/>
      <c r="HV183" s="31"/>
      <c r="HW183" s="31"/>
      <c r="HX183" s="31"/>
      <c r="HY183" s="31"/>
      <c r="HZ183" s="31"/>
      <c r="IA183" s="31"/>
      <c r="IB183" s="31"/>
      <c r="IC183" s="31"/>
      <c r="ID183" s="31"/>
      <c r="IE183" s="31"/>
      <c r="IF183" s="31"/>
      <c r="IG183" s="31"/>
      <c r="IH183" s="31"/>
      <c r="II183" s="31"/>
      <c r="IJ183" s="31"/>
      <c r="IK183" s="31"/>
      <c r="IL183" s="31"/>
      <c r="IM183" s="31"/>
      <c r="IN183" s="31"/>
      <c r="IO183" s="31"/>
      <c r="IP183" s="31"/>
      <c r="IQ183" s="31"/>
      <c r="IR183" s="31"/>
      <c r="IS183" s="31"/>
    </row>
    <row r="184" spans="1:253" s="32" customFormat="1" ht="17.100000000000001" customHeight="1" x14ac:dyDescent="0.2">
      <c r="A184" s="47"/>
      <c r="B184" s="47"/>
      <c r="C184" s="48"/>
      <c r="D184" s="49" t="s">
        <v>97</v>
      </c>
      <c r="E184" s="50" t="s">
        <v>194</v>
      </c>
      <c r="F184" s="287">
        <v>2000</v>
      </c>
      <c r="G184" s="287"/>
      <c r="H184" s="51">
        <f>F184+G184</f>
        <v>2000</v>
      </c>
      <c r="I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/>
      <c r="IL184" s="31"/>
      <c r="IM184" s="31"/>
      <c r="IN184" s="31"/>
      <c r="IO184" s="31"/>
      <c r="IP184" s="31"/>
      <c r="IQ184" s="31"/>
      <c r="IR184" s="31"/>
      <c r="IS184" s="31"/>
    </row>
    <row r="185" spans="1:253" s="32" customFormat="1" hidden="1" x14ac:dyDescent="0.2">
      <c r="A185" s="47"/>
      <c r="B185" s="47"/>
      <c r="C185" s="48"/>
      <c r="D185" s="52" t="s">
        <v>106</v>
      </c>
      <c r="E185" s="37" t="s">
        <v>186</v>
      </c>
      <c r="F185" s="288"/>
      <c r="G185" s="288"/>
      <c r="H185" s="51">
        <f t="shared" ref="H185:H202" si="8">F185+G185</f>
        <v>0</v>
      </c>
      <c r="I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  <c r="HI185" s="31"/>
      <c r="HJ185" s="31"/>
      <c r="HK185" s="31"/>
      <c r="HL185" s="31"/>
      <c r="HM185" s="31"/>
      <c r="HN185" s="31"/>
      <c r="HO185" s="31"/>
      <c r="HP185" s="31"/>
      <c r="HQ185" s="31"/>
      <c r="HR185" s="31"/>
      <c r="HS185" s="31"/>
      <c r="HT185" s="31"/>
      <c r="HU185" s="31"/>
      <c r="HV185" s="31"/>
      <c r="HW185" s="31"/>
      <c r="HX185" s="31"/>
      <c r="HY185" s="31"/>
      <c r="HZ185" s="31"/>
      <c r="IA185" s="31"/>
      <c r="IB185" s="31"/>
      <c r="IC185" s="31"/>
      <c r="ID185" s="31"/>
      <c r="IE185" s="31"/>
      <c r="IF185" s="31"/>
      <c r="IG185" s="31"/>
      <c r="IH185" s="31"/>
      <c r="II185" s="31"/>
      <c r="IJ185" s="31"/>
      <c r="IK185" s="31"/>
      <c r="IL185" s="31"/>
      <c r="IM185" s="31"/>
      <c r="IN185" s="31"/>
      <c r="IO185" s="31"/>
      <c r="IP185" s="31"/>
      <c r="IQ185" s="31"/>
      <c r="IR185" s="31"/>
      <c r="IS185" s="31"/>
    </row>
    <row r="186" spans="1:253" s="32" customFormat="1" hidden="1" x14ac:dyDescent="0.2">
      <c r="A186" s="47"/>
      <c r="B186" s="47"/>
      <c r="C186" s="48"/>
      <c r="D186" s="52" t="s">
        <v>99</v>
      </c>
      <c r="E186" s="50" t="s">
        <v>187</v>
      </c>
      <c r="F186" s="287"/>
      <c r="G186" s="287"/>
      <c r="H186" s="51">
        <f t="shared" si="8"/>
        <v>0</v>
      </c>
      <c r="I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  <c r="HP186" s="31"/>
      <c r="HQ186" s="31"/>
      <c r="HR186" s="31"/>
      <c r="HS186" s="31"/>
      <c r="HT186" s="31"/>
      <c r="HU186" s="31"/>
      <c r="HV186" s="31"/>
      <c r="HW186" s="31"/>
      <c r="HX186" s="31"/>
      <c r="HY186" s="31"/>
      <c r="HZ186" s="31"/>
      <c r="IA186" s="31"/>
      <c r="IB186" s="31"/>
      <c r="IC186" s="31"/>
      <c r="ID186" s="31"/>
      <c r="IE186" s="31"/>
      <c r="IF186" s="31"/>
      <c r="IG186" s="31"/>
      <c r="IH186" s="31"/>
      <c r="II186" s="31"/>
      <c r="IJ186" s="31"/>
      <c r="IK186" s="31"/>
      <c r="IL186" s="31"/>
      <c r="IM186" s="31"/>
      <c r="IN186" s="31"/>
      <c r="IO186" s="31"/>
      <c r="IP186" s="31"/>
      <c r="IQ186" s="31"/>
      <c r="IR186" s="31"/>
      <c r="IS186" s="31"/>
    </row>
    <row r="187" spans="1:253" s="32" customFormat="1" ht="17.100000000000001" customHeight="1" x14ac:dyDescent="0.2">
      <c r="A187" s="47"/>
      <c r="B187" s="47"/>
      <c r="C187" s="48"/>
      <c r="D187" s="49" t="s">
        <v>106</v>
      </c>
      <c r="E187" s="50" t="s">
        <v>455</v>
      </c>
      <c r="F187" s="287">
        <v>3200</v>
      </c>
      <c r="G187" s="287"/>
      <c r="H187" s="51">
        <f t="shared" si="8"/>
        <v>3200</v>
      </c>
      <c r="I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31"/>
      <c r="HI187" s="31"/>
      <c r="HJ187" s="31"/>
      <c r="HK187" s="31"/>
      <c r="HL187" s="31"/>
      <c r="HM187" s="31"/>
      <c r="HN187" s="31"/>
      <c r="HO187" s="31"/>
      <c r="HP187" s="31"/>
      <c r="HQ187" s="31"/>
      <c r="HR187" s="31"/>
      <c r="HS187" s="31"/>
      <c r="HT187" s="31"/>
      <c r="HU187" s="31"/>
      <c r="HV187" s="31"/>
      <c r="HW187" s="31"/>
      <c r="HX187" s="31"/>
      <c r="HY187" s="31"/>
      <c r="HZ187" s="31"/>
      <c r="IA187" s="31"/>
      <c r="IB187" s="31"/>
      <c r="IC187" s="31"/>
      <c r="ID187" s="31"/>
      <c r="IE187" s="31"/>
      <c r="IF187" s="31"/>
      <c r="IG187" s="31"/>
      <c r="IH187" s="31"/>
      <c r="II187" s="31"/>
      <c r="IJ187" s="31"/>
      <c r="IK187" s="31"/>
      <c r="IL187" s="31"/>
      <c r="IM187" s="31"/>
      <c r="IN187" s="31"/>
      <c r="IO187" s="31"/>
      <c r="IP187" s="31"/>
      <c r="IQ187" s="31"/>
      <c r="IR187" s="31"/>
      <c r="IS187" s="31"/>
    </row>
    <row r="188" spans="1:253" s="32" customFormat="1" ht="17.100000000000001" customHeight="1" x14ac:dyDescent="0.2">
      <c r="A188" s="47"/>
      <c r="B188" s="47"/>
      <c r="C188" s="48"/>
      <c r="D188" s="49" t="s">
        <v>99</v>
      </c>
      <c r="E188" s="50" t="s">
        <v>195</v>
      </c>
      <c r="F188" s="287">
        <v>1000</v>
      </c>
      <c r="G188" s="287"/>
      <c r="H188" s="51">
        <f t="shared" si="8"/>
        <v>1000</v>
      </c>
      <c r="I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  <c r="HI188" s="31"/>
      <c r="HJ188" s="31"/>
      <c r="HK188" s="31"/>
      <c r="HL188" s="31"/>
      <c r="HM188" s="31"/>
      <c r="HN188" s="31"/>
      <c r="HO188" s="31"/>
      <c r="HP188" s="31"/>
      <c r="HQ188" s="31"/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31"/>
      <c r="IE188" s="31"/>
      <c r="IF188" s="31"/>
      <c r="IG188" s="31"/>
      <c r="IH188" s="31"/>
      <c r="II188" s="31"/>
      <c r="IJ188" s="31"/>
      <c r="IK188" s="31"/>
      <c r="IL188" s="31"/>
      <c r="IM188" s="31"/>
      <c r="IN188" s="31"/>
      <c r="IO188" s="31"/>
      <c r="IP188" s="31"/>
      <c r="IQ188" s="31"/>
      <c r="IR188" s="31"/>
      <c r="IS188" s="31"/>
    </row>
    <row r="189" spans="1:253" s="32" customFormat="1" ht="28.5" customHeight="1" x14ac:dyDescent="0.2">
      <c r="A189" s="47"/>
      <c r="B189" s="47"/>
      <c r="C189" s="48"/>
      <c r="D189" s="49" t="s">
        <v>101</v>
      </c>
      <c r="E189" s="50" t="s">
        <v>456</v>
      </c>
      <c r="F189" s="287">
        <v>4000</v>
      </c>
      <c r="G189" s="287"/>
      <c r="H189" s="51">
        <f t="shared" si="8"/>
        <v>4000</v>
      </c>
      <c r="I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  <c r="HI189" s="31"/>
      <c r="HJ189" s="31"/>
      <c r="HK189" s="31"/>
      <c r="HL189" s="31"/>
      <c r="HM189" s="31"/>
      <c r="HN189" s="31"/>
      <c r="HO189" s="31"/>
      <c r="HP189" s="31"/>
      <c r="HQ189" s="31"/>
      <c r="HR189" s="31"/>
      <c r="HS189" s="31"/>
      <c r="HT189" s="31"/>
      <c r="HU189" s="31"/>
      <c r="HV189" s="31"/>
      <c r="HW189" s="31"/>
      <c r="HX189" s="31"/>
      <c r="HY189" s="31"/>
      <c r="HZ189" s="31"/>
      <c r="IA189" s="31"/>
      <c r="IB189" s="31"/>
      <c r="IC189" s="31"/>
      <c r="ID189" s="31"/>
      <c r="IE189" s="31"/>
      <c r="IF189" s="31"/>
      <c r="IG189" s="31"/>
      <c r="IH189" s="31"/>
      <c r="II189" s="31"/>
      <c r="IJ189" s="31"/>
      <c r="IK189" s="31"/>
      <c r="IL189" s="31"/>
      <c r="IM189" s="31"/>
      <c r="IN189" s="31"/>
      <c r="IO189" s="31"/>
      <c r="IP189" s="31"/>
      <c r="IQ189" s="31"/>
      <c r="IR189" s="31"/>
      <c r="IS189" s="31"/>
    </row>
    <row r="190" spans="1:253" s="32" customFormat="1" ht="17.100000000000001" customHeight="1" x14ac:dyDescent="0.2">
      <c r="A190" s="47"/>
      <c r="B190" s="47"/>
      <c r="C190" s="48"/>
      <c r="D190" s="52" t="s">
        <v>115</v>
      </c>
      <c r="E190" s="37" t="s">
        <v>189</v>
      </c>
      <c r="F190" s="288">
        <v>2500</v>
      </c>
      <c r="G190" s="288"/>
      <c r="H190" s="51">
        <f t="shared" si="8"/>
        <v>2500</v>
      </c>
      <c r="I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  <c r="HI190" s="31"/>
      <c r="HJ190" s="31"/>
      <c r="HK190" s="31"/>
      <c r="HL190" s="31"/>
      <c r="HM190" s="31"/>
      <c r="HN190" s="31"/>
      <c r="HO190" s="31"/>
      <c r="HP190" s="31"/>
      <c r="HQ190" s="31"/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31"/>
      <c r="IE190" s="31"/>
      <c r="IF190" s="31"/>
      <c r="IG190" s="31"/>
      <c r="IH190" s="31"/>
      <c r="II190" s="31"/>
      <c r="IJ190" s="31"/>
      <c r="IK190" s="31"/>
      <c r="IL190" s="31"/>
      <c r="IM190" s="31"/>
      <c r="IN190" s="31"/>
      <c r="IO190" s="31"/>
      <c r="IP190" s="31"/>
      <c r="IQ190" s="31"/>
      <c r="IR190" s="31"/>
      <c r="IS190" s="31"/>
    </row>
    <row r="191" spans="1:253" s="32" customFormat="1" ht="17.100000000000001" customHeight="1" x14ac:dyDescent="0.2">
      <c r="A191" s="47"/>
      <c r="B191" s="47"/>
      <c r="C191" s="48"/>
      <c r="D191" s="52" t="s">
        <v>109</v>
      </c>
      <c r="E191" s="37" t="s">
        <v>392</v>
      </c>
      <c r="F191" s="288">
        <v>1000</v>
      </c>
      <c r="G191" s="288"/>
      <c r="H191" s="51">
        <f t="shared" si="8"/>
        <v>1000</v>
      </c>
      <c r="I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  <c r="HM191" s="31"/>
      <c r="HN191" s="31"/>
      <c r="HO191" s="31"/>
      <c r="HP191" s="31"/>
      <c r="HQ191" s="31"/>
      <c r="HR191" s="31"/>
      <c r="HS191" s="31"/>
      <c r="HT191" s="31"/>
      <c r="HU191" s="31"/>
      <c r="HV191" s="31"/>
      <c r="HW191" s="31"/>
      <c r="HX191" s="31"/>
      <c r="HY191" s="31"/>
      <c r="HZ191" s="31"/>
      <c r="IA191" s="31"/>
      <c r="IB191" s="31"/>
      <c r="IC191" s="31"/>
      <c r="ID191" s="31"/>
      <c r="IE191" s="31"/>
      <c r="IF191" s="31"/>
      <c r="IG191" s="31"/>
      <c r="IH191" s="31"/>
      <c r="II191" s="31"/>
      <c r="IJ191" s="31"/>
      <c r="IK191" s="31"/>
      <c r="IL191" s="31"/>
      <c r="IM191" s="31"/>
      <c r="IN191" s="31"/>
      <c r="IO191" s="31"/>
      <c r="IP191" s="31"/>
      <c r="IQ191" s="31"/>
      <c r="IR191" s="31"/>
      <c r="IS191" s="31"/>
    </row>
    <row r="192" spans="1:253" s="32" customFormat="1" ht="17.100000000000001" customHeight="1" x14ac:dyDescent="0.2">
      <c r="A192" s="47"/>
      <c r="B192" s="47"/>
      <c r="C192" s="48"/>
      <c r="D192" s="49" t="s">
        <v>110</v>
      </c>
      <c r="E192" s="37" t="s">
        <v>392</v>
      </c>
      <c r="F192" s="288">
        <v>3000</v>
      </c>
      <c r="G192" s="288"/>
      <c r="H192" s="51">
        <f t="shared" si="8"/>
        <v>3000</v>
      </c>
      <c r="I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  <c r="HI192" s="31"/>
      <c r="HJ192" s="31"/>
      <c r="HK192" s="31"/>
      <c r="HL192" s="31"/>
      <c r="HM192" s="31"/>
      <c r="HN192" s="31"/>
      <c r="HO192" s="31"/>
      <c r="HP192" s="31"/>
      <c r="HQ192" s="31"/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31"/>
      <c r="IE192" s="31"/>
      <c r="IF192" s="31"/>
      <c r="IG192" s="31"/>
      <c r="IH192" s="31"/>
      <c r="II192" s="31"/>
      <c r="IJ192" s="31"/>
      <c r="IK192" s="31"/>
      <c r="IL192" s="31"/>
      <c r="IM192" s="31"/>
      <c r="IN192" s="31"/>
      <c r="IO192" s="31"/>
      <c r="IP192" s="31"/>
      <c r="IQ192" s="31"/>
      <c r="IR192" s="31"/>
      <c r="IS192" s="31"/>
    </row>
    <row r="193" spans="1:253" s="32" customFormat="1" ht="17.100000000000001" customHeight="1" x14ac:dyDescent="0.2">
      <c r="A193" s="47"/>
      <c r="B193" s="47"/>
      <c r="C193" s="48"/>
      <c r="D193" s="49" t="s">
        <v>127</v>
      </c>
      <c r="E193" s="50" t="s">
        <v>457</v>
      </c>
      <c r="F193" s="287">
        <v>10618.67</v>
      </c>
      <c r="G193" s="287"/>
      <c r="H193" s="51">
        <f t="shared" si="8"/>
        <v>10618.67</v>
      </c>
      <c r="I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1"/>
      <c r="HJ193" s="31"/>
      <c r="HK193" s="31"/>
      <c r="HL193" s="31"/>
      <c r="HM193" s="31"/>
      <c r="HN193" s="31"/>
      <c r="HO193" s="31"/>
      <c r="HP193" s="31"/>
      <c r="HQ193" s="31"/>
      <c r="HR193" s="31"/>
      <c r="HS193" s="31"/>
      <c r="HT193" s="31"/>
      <c r="HU193" s="31"/>
      <c r="HV193" s="31"/>
      <c r="HW193" s="31"/>
      <c r="HX193" s="31"/>
      <c r="HY193" s="31"/>
      <c r="HZ193" s="31"/>
      <c r="IA193" s="31"/>
      <c r="IB193" s="31"/>
      <c r="IC193" s="31"/>
      <c r="ID193" s="31"/>
      <c r="IE193" s="31"/>
      <c r="IF193" s="31"/>
      <c r="IG193" s="31"/>
      <c r="IH193" s="31"/>
      <c r="II193" s="31"/>
      <c r="IJ193" s="31"/>
      <c r="IK193" s="31"/>
      <c r="IL193" s="31"/>
      <c r="IM193" s="31"/>
      <c r="IN193" s="31"/>
      <c r="IO193" s="31"/>
      <c r="IP193" s="31"/>
      <c r="IQ193" s="31"/>
      <c r="IR193" s="31"/>
      <c r="IS193" s="31"/>
    </row>
    <row r="194" spans="1:253" s="32" customFormat="1" ht="17.100000000000001" customHeight="1" x14ac:dyDescent="0.2">
      <c r="A194" s="47"/>
      <c r="B194" s="47"/>
      <c r="C194" s="48"/>
      <c r="D194" s="49" t="s">
        <v>111</v>
      </c>
      <c r="E194" s="50" t="s">
        <v>458</v>
      </c>
      <c r="F194" s="287">
        <v>800</v>
      </c>
      <c r="G194" s="287"/>
      <c r="H194" s="51">
        <f t="shared" si="8"/>
        <v>800</v>
      </c>
      <c r="I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  <c r="HM194" s="31"/>
      <c r="HN194" s="31"/>
      <c r="HO194" s="31"/>
      <c r="HP194" s="31"/>
      <c r="HQ194" s="31"/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31"/>
      <c r="IE194" s="31"/>
      <c r="IF194" s="31"/>
      <c r="IG194" s="31"/>
      <c r="IH194" s="31"/>
      <c r="II194" s="31"/>
      <c r="IJ194" s="31"/>
      <c r="IK194" s="31"/>
      <c r="IL194" s="31"/>
      <c r="IM194" s="31"/>
      <c r="IN194" s="31"/>
      <c r="IO194" s="31"/>
      <c r="IP194" s="31"/>
      <c r="IQ194" s="31"/>
      <c r="IR194" s="31"/>
      <c r="IS194" s="31"/>
    </row>
    <row r="195" spans="1:253" s="32" customFormat="1" ht="21.75" customHeight="1" x14ac:dyDescent="0.2">
      <c r="A195" s="47"/>
      <c r="B195" s="47"/>
      <c r="C195" s="48"/>
      <c r="D195" s="49" t="s">
        <v>117</v>
      </c>
      <c r="E195" s="37" t="s">
        <v>459</v>
      </c>
      <c r="F195" s="288">
        <v>3500</v>
      </c>
      <c r="G195" s="288"/>
      <c r="H195" s="51">
        <f t="shared" si="8"/>
        <v>3500</v>
      </c>
      <c r="I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  <c r="HM195" s="31"/>
      <c r="HN195" s="31"/>
      <c r="HO195" s="31"/>
      <c r="HP195" s="31"/>
      <c r="HQ195" s="31"/>
      <c r="HR195" s="31"/>
      <c r="HS195" s="31"/>
      <c r="HT195" s="31"/>
      <c r="HU195" s="31"/>
      <c r="HV195" s="31"/>
      <c r="HW195" s="31"/>
      <c r="HX195" s="31"/>
      <c r="HY195" s="31"/>
      <c r="HZ195" s="31"/>
      <c r="IA195" s="31"/>
      <c r="IB195" s="31"/>
      <c r="IC195" s="31"/>
      <c r="ID195" s="31"/>
      <c r="IE195" s="31"/>
      <c r="IF195" s="31"/>
      <c r="IG195" s="31"/>
      <c r="IH195" s="31"/>
      <c r="II195" s="31"/>
      <c r="IJ195" s="31"/>
      <c r="IK195" s="31"/>
      <c r="IL195" s="31"/>
      <c r="IM195" s="31"/>
      <c r="IN195" s="31"/>
      <c r="IO195" s="31"/>
      <c r="IP195" s="31"/>
      <c r="IQ195" s="31"/>
      <c r="IR195" s="31"/>
      <c r="IS195" s="31"/>
    </row>
    <row r="196" spans="1:253" s="32" customFormat="1" ht="27" customHeight="1" x14ac:dyDescent="0.2">
      <c r="A196" s="47"/>
      <c r="B196" s="47"/>
      <c r="C196" s="48"/>
      <c r="D196" s="52" t="s">
        <v>122</v>
      </c>
      <c r="E196" s="37" t="s">
        <v>392</v>
      </c>
      <c r="F196" s="288">
        <v>1500</v>
      </c>
      <c r="G196" s="288"/>
      <c r="H196" s="51">
        <f t="shared" si="8"/>
        <v>1500</v>
      </c>
      <c r="I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1"/>
      <c r="HJ196" s="31"/>
      <c r="HK196" s="31"/>
      <c r="HL196" s="31"/>
      <c r="HM196" s="31"/>
      <c r="HN196" s="31"/>
      <c r="HO196" s="31"/>
      <c r="HP196" s="31"/>
      <c r="HQ196" s="31"/>
      <c r="HR196" s="31"/>
      <c r="HS196" s="31"/>
      <c r="HT196" s="31"/>
      <c r="HU196" s="31"/>
      <c r="HV196" s="31"/>
      <c r="HW196" s="31"/>
      <c r="HX196" s="31"/>
      <c r="HY196" s="31"/>
      <c r="HZ196" s="31"/>
      <c r="IA196" s="31"/>
      <c r="IB196" s="31"/>
      <c r="IC196" s="31"/>
      <c r="ID196" s="31"/>
      <c r="IE196" s="31"/>
      <c r="IF196" s="31"/>
      <c r="IG196" s="31"/>
      <c r="IH196" s="31"/>
      <c r="II196" s="31"/>
      <c r="IJ196" s="31"/>
      <c r="IK196" s="31"/>
      <c r="IL196" s="31"/>
      <c r="IM196" s="31"/>
      <c r="IN196" s="31"/>
      <c r="IO196" s="31"/>
      <c r="IP196" s="31"/>
      <c r="IQ196" s="31"/>
      <c r="IR196" s="31"/>
      <c r="IS196" s="31"/>
    </row>
    <row r="197" spans="1:253" s="32" customFormat="1" ht="32.25" customHeight="1" x14ac:dyDescent="0.2">
      <c r="A197" s="47"/>
      <c r="B197" s="47"/>
      <c r="C197" s="48"/>
      <c r="D197" s="52" t="s">
        <v>119</v>
      </c>
      <c r="E197" s="37" t="s">
        <v>460</v>
      </c>
      <c r="F197" s="288">
        <v>1500</v>
      </c>
      <c r="G197" s="288"/>
      <c r="H197" s="51">
        <f t="shared" si="8"/>
        <v>1500</v>
      </c>
      <c r="I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  <c r="HP197" s="31"/>
      <c r="HQ197" s="31"/>
      <c r="HR197" s="31"/>
      <c r="HS197" s="31"/>
      <c r="HT197" s="31"/>
      <c r="HU197" s="31"/>
      <c r="HV197" s="31"/>
      <c r="HW197" s="31"/>
      <c r="HX197" s="31"/>
      <c r="HY197" s="31"/>
      <c r="HZ197" s="31"/>
      <c r="IA197" s="31"/>
      <c r="IB197" s="31"/>
      <c r="IC197" s="31"/>
      <c r="ID197" s="31"/>
      <c r="IE197" s="31"/>
      <c r="IF197" s="31"/>
      <c r="IG197" s="31"/>
      <c r="IH197" s="31"/>
      <c r="II197" s="31"/>
      <c r="IJ197" s="31"/>
      <c r="IK197" s="31"/>
      <c r="IL197" s="31"/>
      <c r="IM197" s="31"/>
      <c r="IN197" s="31"/>
      <c r="IO197" s="31"/>
      <c r="IP197" s="31"/>
      <c r="IQ197" s="31"/>
      <c r="IR197" s="31"/>
      <c r="IS197" s="31"/>
    </row>
    <row r="198" spans="1:253" s="32" customFormat="1" ht="32.25" customHeight="1" x14ac:dyDescent="0.2">
      <c r="A198" s="47"/>
      <c r="B198" s="47"/>
      <c r="C198" s="48"/>
      <c r="D198" s="52" t="s">
        <v>121</v>
      </c>
      <c r="E198" s="37" t="s">
        <v>192</v>
      </c>
      <c r="F198" s="288">
        <v>2500</v>
      </c>
      <c r="G198" s="288"/>
      <c r="H198" s="51">
        <f t="shared" si="8"/>
        <v>2500</v>
      </c>
      <c r="I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/>
      <c r="HM198" s="31"/>
      <c r="HN198" s="31"/>
      <c r="HO198" s="31"/>
      <c r="HP198" s="31"/>
      <c r="HQ198" s="31"/>
      <c r="HR198" s="31"/>
      <c r="HS198" s="31"/>
      <c r="HT198" s="31"/>
      <c r="HU198" s="31"/>
      <c r="HV198" s="31"/>
      <c r="HW198" s="31"/>
      <c r="HX198" s="31"/>
      <c r="HY198" s="31"/>
      <c r="HZ198" s="31"/>
      <c r="IA198" s="31"/>
      <c r="IB198" s="31"/>
      <c r="IC198" s="31"/>
      <c r="ID198" s="31"/>
      <c r="IE198" s="31"/>
      <c r="IF198" s="31"/>
      <c r="IG198" s="31"/>
      <c r="IH198" s="31"/>
      <c r="II198" s="31"/>
      <c r="IJ198" s="31"/>
      <c r="IK198" s="31"/>
      <c r="IL198" s="31"/>
      <c r="IM198" s="31"/>
      <c r="IN198" s="31"/>
      <c r="IO198" s="31"/>
      <c r="IP198" s="31"/>
      <c r="IQ198" s="31"/>
      <c r="IR198" s="31"/>
      <c r="IS198" s="31"/>
    </row>
    <row r="199" spans="1:253" s="32" customFormat="1" ht="32.25" customHeight="1" x14ac:dyDescent="0.2">
      <c r="A199" s="47"/>
      <c r="B199" s="47"/>
      <c r="C199" s="48"/>
      <c r="D199" s="52" t="s">
        <v>129</v>
      </c>
      <c r="E199" s="37" t="s">
        <v>192</v>
      </c>
      <c r="F199" s="288">
        <v>3000</v>
      </c>
      <c r="G199" s="288"/>
      <c r="H199" s="51">
        <f t="shared" si="8"/>
        <v>3000</v>
      </c>
      <c r="I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  <c r="IA199" s="31"/>
      <c r="IB199" s="31"/>
      <c r="IC199" s="31"/>
      <c r="ID199" s="31"/>
      <c r="IE199" s="31"/>
      <c r="IF199" s="31"/>
      <c r="IG199" s="31"/>
      <c r="IH199" s="31"/>
      <c r="II199" s="31"/>
      <c r="IJ199" s="31"/>
      <c r="IK199" s="31"/>
      <c r="IL199" s="31"/>
      <c r="IM199" s="31"/>
      <c r="IN199" s="31"/>
      <c r="IO199" s="31"/>
      <c r="IP199" s="31"/>
      <c r="IQ199" s="31"/>
      <c r="IR199" s="31"/>
      <c r="IS199" s="31"/>
    </row>
    <row r="200" spans="1:253" s="32" customFormat="1" ht="32.25" customHeight="1" x14ac:dyDescent="0.2">
      <c r="A200" s="47"/>
      <c r="B200" s="47"/>
      <c r="C200" s="48"/>
      <c r="D200" s="52" t="s">
        <v>114</v>
      </c>
      <c r="E200" s="37" t="s">
        <v>461</v>
      </c>
      <c r="F200" s="288">
        <v>5500</v>
      </c>
      <c r="G200" s="288"/>
      <c r="H200" s="51">
        <f t="shared" si="8"/>
        <v>5500</v>
      </c>
      <c r="I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  <c r="IA200" s="31"/>
      <c r="IB200" s="31"/>
      <c r="IC200" s="31"/>
      <c r="ID200" s="31"/>
      <c r="IE200" s="31"/>
      <c r="IF200" s="31"/>
      <c r="IG200" s="31"/>
      <c r="IH200" s="31"/>
      <c r="II200" s="31"/>
      <c r="IJ200" s="31"/>
      <c r="IK200" s="31"/>
      <c r="IL200" s="31"/>
      <c r="IM200" s="31"/>
      <c r="IN200" s="31"/>
      <c r="IO200" s="31"/>
      <c r="IP200" s="31"/>
      <c r="IQ200" s="31"/>
      <c r="IR200" s="31"/>
      <c r="IS200" s="31"/>
    </row>
    <row r="201" spans="1:253" s="32" customFormat="1" ht="32.25" customHeight="1" x14ac:dyDescent="0.2">
      <c r="A201" s="47"/>
      <c r="B201" s="47"/>
      <c r="C201" s="48"/>
      <c r="D201" s="52" t="s">
        <v>149</v>
      </c>
      <c r="E201" s="37" t="s">
        <v>454</v>
      </c>
      <c r="F201" s="288">
        <v>3500</v>
      </c>
      <c r="G201" s="288"/>
      <c r="H201" s="51">
        <f t="shared" si="8"/>
        <v>3500</v>
      </c>
      <c r="I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  <c r="HI201" s="31"/>
      <c r="HJ201" s="31"/>
      <c r="HK201" s="31"/>
      <c r="HL201" s="31"/>
      <c r="HM201" s="31"/>
      <c r="HN201" s="31"/>
      <c r="HO201" s="31"/>
      <c r="HP201" s="31"/>
      <c r="HQ201" s="31"/>
      <c r="HR201" s="31"/>
      <c r="HS201" s="31"/>
      <c r="HT201" s="31"/>
      <c r="HU201" s="31"/>
      <c r="HV201" s="31"/>
      <c r="HW201" s="31"/>
      <c r="HX201" s="31"/>
      <c r="HY201" s="31"/>
      <c r="HZ201" s="31"/>
      <c r="IA201" s="31"/>
      <c r="IB201" s="31"/>
      <c r="IC201" s="31"/>
      <c r="ID201" s="31"/>
      <c r="IE201" s="31"/>
      <c r="IF201" s="31"/>
      <c r="IG201" s="31"/>
      <c r="IH201" s="31"/>
      <c r="II201" s="31"/>
      <c r="IJ201" s="31"/>
      <c r="IK201" s="31"/>
      <c r="IL201" s="31"/>
      <c r="IM201" s="31"/>
      <c r="IN201" s="31"/>
      <c r="IO201" s="31"/>
      <c r="IP201" s="31"/>
      <c r="IQ201" s="31"/>
      <c r="IR201" s="31"/>
      <c r="IS201" s="31"/>
    </row>
    <row r="202" spans="1:253" s="32" customFormat="1" ht="32.25" customHeight="1" x14ac:dyDescent="0.2">
      <c r="A202" s="315"/>
      <c r="B202" s="315"/>
      <c r="C202" s="48"/>
      <c r="D202" s="52" t="s">
        <v>112</v>
      </c>
      <c r="E202" s="37" t="s">
        <v>503</v>
      </c>
      <c r="F202" s="288">
        <v>0</v>
      </c>
      <c r="G202" s="288">
        <v>2350</v>
      </c>
      <c r="H202" s="51">
        <f t="shared" si="8"/>
        <v>2350</v>
      </c>
      <c r="I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  <c r="HI202" s="31"/>
      <c r="HJ202" s="31"/>
      <c r="HK202" s="31"/>
      <c r="HL202" s="31"/>
      <c r="HM202" s="31"/>
      <c r="HN202" s="31"/>
      <c r="HO202" s="31"/>
      <c r="HP202" s="31"/>
      <c r="HQ202" s="31"/>
      <c r="HR202" s="31"/>
      <c r="HS202" s="31"/>
      <c r="HT202" s="31"/>
      <c r="HU202" s="31"/>
      <c r="HV202" s="31"/>
      <c r="HW202" s="31"/>
      <c r="HX202" s="31"/>
      <c r="HY202" s="31"/>
      <c r="HZ202" s="31"/>
      <c r="IA202" s="31"/>
      <c r="IB202" s="31"/>
      <c r="IC202" s="31"/>
      <c r="ID202" s="31"/>
      <c r="IE202" s="31"/>
      <c r="IF202" s="31"/>
      <c r="IG202" s="31"/>
      <c r="IH202" s="31"/>
      <c r="II202" s="31"/>
      <c r="IJ202" s="31"/>
      <c r="IK202" s="31"/>
      <c r="IL202" s="31"/>
      <c r="IM202" s="31"/>
      <c r="IN202" s="31"/>
      <c r="IO202" s="31"/>
      <c r="IP202" s="31"/>
      <c r="IQ202" s="31"/>
      <c r="IR202" s="31"/>
      <c r="IS202" s="31"/>
    </row>
    <row r="203" spans="1:253" s="32" customFormat="1" ht="17.100000000000001" customHeight="1" x14ac:dyDescent="0.2">
      <c r="A203" s="38" t="s">
        <v>25</v>
      </c>
      <c r="B203" s="38"/>
      <c r="C203" s="38"/>
      <c r="D203" s="38"/>
      <c r="E203" s="40" t="s">
        <v>91</v>
      </c>
      <c r="F203" s="284">
        <f>F204</f>
        <v>71567.42</v>
      </c>
      <c r="G203" s="284">
        <f>G204</f>
        <v>0</v>
      </c>
      <c r="H203" s="41">
        <f>H204+H235</f>
        <v>71567.42</v>
      </c>
      <c r="I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  <c r="HI203" s="31"/>
      <c r="HJ203" s="31"/>
      <c r="HK203" s="31"/>
      <c r="HL203" s="31"/>
      <c r="HM203" s="31"/>
      <c r="HN203" s="31"/>
      <c r="HO203" s="31"/>
      <c r="HP203" s="31"/>
      <c r="HQ203" s="31"/>
      <c r="HR203" s="31"/>
      <c r="HS203" s="31"/>
      <c r="HT203" s="31"/>
      <c r="HU203" s="31"/>
      <c r="HV203" s="31"/>
      <c r="HW203" s="31"/>
      <c r="HX203" s="31"/>
      <c r="HY203" s="31"/>
      <c r="HZ203" s="31"/>
      <c r="IA203" s="31"/>
      <c r="IB203" s="31"/>
      <c r="IC203" s="31"/>
      <c r="ID203" s="31"/>
      <c r="IE203" s="31"/>
      <c r="IF203" s="31"/>
      <c r="IG203" s="31"/>
      <c r="IH203" s="31"/>
      <c r="II203" s="31"/>
      <c r="IJ203" s="31"/>
      <c r="IK203" s="31"/>
      <c r="IL203" s="31"/>
      <c r="IM203" s="31"/>
      <c r="IN203" s="31"/>
      <c r="IO203" s="31"/>
      <c r="IP203" s="31"/>
      <c r="IQ203" s="31"/>
      <c r="IR203" s="31"/>
      <c r="IS203" s="31"/>
    </row>
    <row r="204" spans="1:253" s="32" customFormat="1" ht="17.100000000000001" customHeight="1" x14ac:dyDescent="0.2">
      <c r="A204" s="42"/>
      <c r="B204" s="151" t="s">
        <v>26</v>
      </c>
      <c r="C204" s="149"/>
      <c r="D204" s="149"/>
      <c r="E204" s="150" t="s">
        <v>92</v>
      </c>
      <c r="F204" s="293">
        <f>F205+F207+F224+F232</f>
        <v>71567.42</v>
      </c>
      <c r="G204" s="293">
        <f>G205+G207+G224+G232</f>
        <v>0</v>
      </c>
      <c r="H204" s="92">
        <f>H205+H207+H224+H232</f>
        <v>71567.42</v>
      </c>
      <c r="I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  <c r="HP204" s="31"/>
      <c r="HQ204" s="31"/>
      <c r="HR204" s="31"/>
      <c r="HS204" s="31"/>
      <c r="HT204" s="31"/>
      <c r="HU204" s="31"/>
      <c r="HV204" s="31"/>
      <c r="HW204" s="31"/>
      <c r="HX204" s="31"/>
      <c r="HY204" s="31"/>
      <c r="HZ204" s="31"/>
      <c r="IA204" s="31"/>
      <c r="IB204" s="31"/>
      <c r="IC204" s="31"/>
      <c r="ID204" s="31"/>
      <c r="IE204" s="31"/>
      <c r="IF204" s="31"/>
      <c r="IG204" s="31"/>
      <c r="IH204" s="31"/>
      <c r="II204" s="31"/>
      <c r="IJ204" s="31"/>
      <c r="IK204" s="31"/>
      <c r="IL204" s="31"/>
      <c r="IM204" s="31"/>
      <c r="IN204" s="31"/>
      <c r="IO204" s="31"/>
      <c r="IP204" s="31"/>
      <c r="IQ204" s="31"/>
      <c r="IR204" s="31"/>
      <c r="IS204" s="31"/>
    </row>
    <row r="205" spans="1:253" s="32" customFormat="1" ht="17.100000000000001" customHeight="1" x14ac:dyDescent="0.2">
      <c r="A205" s="42"/>
      <c r="B205" s="66"/>
      <c r="C205" s="190" t="s">
        <v>142</v>
      </c>
      <c r="D205" s="190"/>
      <c r="E205" s="191" t="s">
        <v>43</v>
      </c>
      <c r="F205" s="306">
        <f>F206</f>
        <v>3200</v>
      </c>
      <c r="G205" s="306">
        <f>G206</f>
        <v>0</v>
      </c>
      <c r="H205" s="92">
        <f>H206</f>
        <v>3200</v>
      </c>
      <c r="I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  <c r="HM205" s="31"/>
      <c r="HN205" s="31"/>
      <c r="HO205" s="31"/>
      <c r="HP205" s="31"/>
      <c r="HQ205" s="31"/>
      <c r="HR205" s="31"/>
      <c r="HS205" s="31"/>
      <c r="HT205" s="31"/>
      <c r="HU205" s="31"/>
      <c r="HV205" s="31"/>
      <c r="HW205" s="31"/>
      <c r="HX205" s="31"/>
      <c r="HY205" s="31"/>
      <c r="HZ205" s="31"/>
      <c r="IA205" s="31"/>
      <c r="IB205" s="31"/>
      <c r="IC205" s="31"/>
      <c r="ID205" s="31"/>
      <c r="IE205" s="31"/>
      <c r="IF205" s="31"/>
      <c r="IG205" s="31"/>
      <c r="IH205" s="31"/>
      <c r="II205" s="31"/>
      <c r="IJ205" s="31"/>
      <c r="IK205" s="31"/>
      <c r="IL205" s="31"/>
      <c r="IM205" s="31"/>
      <c r="IN205" s="31"/>
      <c r="IO205" s="31"/>
      <c r="IP205" s="31"/>
      <c r="IQ205" s="31"/>
      <c r="IR205" s="31"/>
      <c r="IS205" s="31"/>
    </row>
    <row r="206" spans="1:253" s="32" customFormat="1" ht="17.100000000000001" customHeight="1" x14ac:dyDescent="0.2">
      <c r="A206" s="42"/>
      <c r="B206" s="66"/>
      <c r="C206" s="98"/>
      <c r="D206" s="68" t="s">
        <v>112</v>
      </c>
      <c r="E206" s="99" t="s">
        <v>196</v>
      </c>
      <c r="F206" s="307">
        <v>3200</v>
      </c>
      <c r="G206" s="307"/>
      <c r="H206" s="78">
        <v>3200</v>
      </c>
      <c r="I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  <c r="HM206" s="31"/>
      <c r="HN206" s="31"/>
      <c r="HO206" s="31"/>
      <c r="HP206" s="31"/>
      <c r="HQ206" s="31"/>
      <c r="HR206" s="31"/>
      <c r="HS206" s="31"/>
      <c r="HT206" s="31"/>
      <c r="HU206" s="31"/>
      <c r="HV206" s="31"/>
      <c r="HW206" s="31"/>
      <c r="HX206" s="31"/>
      <c r="HY206" s="31"/>
      <c r="HZ206" s="31"/>
      <c r="IA206" s="31"/>
      <c r="IB206" s="31"/>
      <c r="IC206" s="31"/>
      <c r="ID206" s="31"/>
      <c r="IE206" s="31"/>
      <c r="IF206" s="31"/>
      <c r="IG206" s="31"/>
      <c r="IH206" s="31"/>
      <c r="II206" s="31"/>
      <c r="IJ206" s="31"/>
      <c r="IK206" s="31"/>
      <c r="IL206" s="31"/>
      <c r="IM206" s="31"/>
      <c r="IN206" s="31"/>
      <c r="IO206" s="31"/>
      <c r="IP206" s="31"/>
      <c r="IQ206" s="31"/>
      <c r="IR206" s="31"/>
      <c r="IS206" s="31"/>
    </row>
    <row r="207" spans="1:253" s="32" customFormat="1" ht="17.100000000000001" customHeight="1" x14ac:dyDescent="0.2">
      <c r="A207" s="43"/>
      <c r="B207" s="43"/>
      <c r="C207" s="184" t="s">
        <v>105</v>
      </c>
      <c r="D207" s="184"/>
      <c r="E207" s="186" t="s">
        <v>34</v>
      </c>
      <c r="F207" s="305">
        <f>F208+F210+F211+F212+F213+F215+F217+F218+F219+F220+F221+F222+F223</f>
        <v>46459.65</v>
      </c>
      <c r="G207" s="305">
        <f>G208+G210+G211+G212+G213+G215+G217+G218+G219+G220+G221+G222+G223</f>
        <v>0</v>
      </c>
      <c r="H207" s="187">
        <f>SUM(H208:H223)</f>
        <v>46459.65</v>
      </c>
      <c r="I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  <c r="HM207" s="31"/>
      <c r="HN207" s="31"/>
      <c r="HO207" s="31"/>
      <c r="HP207" s="31"/>
      <c r="HQ207" s="31"/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31"/>
      <c r="IE207" s="31"/>
      <c r="IF207" s="31"/>
      <c r="IG207" s="31"/>
      <c r="IH207" s="31"/>
      <c r="II207" s="31"/>
      <c r="IJ207" s="31"/>
      <c r="IK207" s="31"/>
      <c r="IL207" s="31"/>
      <c r="IM207" s="31"/>
      <c r="IN207" s="31"/>
      <c r="IO207" s="31"/>
      <c r="IP207" s="31"/>
      <c r="IQ207" s="31"/>
      <c r="IR207" s="31"/>
      <c r="IS207" s="31"/>
    </row>
    <row r="208" spans="1:253" s="32" customFormat="1" ht="23.25" customHeight="1" x14ac:dyDescent="0.2">
      <c r="A208" s="47"/>
      <c r="B208" s="47"/>
      <c r="C208" s="48"/>
      <c r="D208" s="52" t="s">
        <v>106</v>
      </c>
      <c r="E208" s="37" t="s">
        <v>462</v>
      </c>
      <c r="F208" s="288">
        <v>7000</v>
      </c>
      <c r="G208" s="288"/>
      <c r="H208" s="53">
        <v>7000</v>
      </c>
      <c r="I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  <c r="HI208" s="31"/>
      <c r="HJ208" s="31"/>
      <c r="HK208" s="31"/>
      <c r="HL208" s="31"/>
      <c r="HM208" s="31"/>
      <c r="HN208" s="31"/>
      <c r="HO208" s="31"/>
      <c r="HP208" s="31"/>
      <c r="HQ208" s="31"/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31"/>
      <c r="IE208" s="31"/>
      <c r="IF208" s="31"/>
      <c r="IG208" s="31"/>
      <c r="IH208" s="31"/>
      <c r="II208" s="31"/>
      <c r="IJ208" s="31"/>
      <c r="IK208" s="31"/>
      <c r="IL208" s="31"/>
      <c r="IM208" s="31"/>
      <c r="IN208" s="31"/>
      <c r="IO208" s="31"/>
      <c r="IP208" s="31"/>
      <c r="IQ208" s="31"/>
      <c r="IR208" s="31"/>
      <c r="IS208" s="31"/>
    </row>
    <row r="209" spans="1:253" s="32" customFormat="1" ht="17.100000000000001" hidden="1" customHeight="1" x14ac:dyDescent="0.2">
      <c r="A209" s="47"/>
      <c r="B209" s="47"/>
      <c r="C209" s="48"/>
      <c r="D209" s="49" t="s">
        <v>99</v>
      </c>
      <c r="E209" s="50" t="s">
        <v>198</v>
      </c>
      <c r="F209" s="287"/>
      <c r="G209" s="287"/>
      <c r="H209" s="51"/>
      <c r="I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  <c r="HI209" s="31"/>
      <c r="HJ209" s="31"/>
      <c r="HK209" s="31"/>
      <c r="HL209" s="31"/>
      <c r="HM209" s="31"/>
      <c r="HN209" s="31"/>
      <c r="HO209" s="31"/>
      <c r="HP209" s="31"/>
      <c r="HQ209" s="31"/>
      <c r="HR209" s="31"/>
      <c r="HS209" s="31"/>
      <c r="HT209" s="31"/>
      <c r="HU209" s="31"/>
      <c r="HV209" s="31"/>
      <c r="HW209" s="31"/>
      <c r="HX209" s="31"/>
      <c r="HY209" s="31"/>
      <c r="HZ209" s="31"/>
      <c r="IA209" s="31"/>
      <c r="IB209" s="31"/>
      <c r="IC209" s="31"/>
      <c r="ID209" s="31"/>
      <c r="IE209" s="31"/>
      <c r="IF209" s="31"/>
      <c r="IG209" s="31"/>
      <c r="IH209" s="31"/>
      <c r="II209" s="31"/>
      <c r="IJ209" s="31"/>
      <c r="IK209" s="31"/>
      <c r="IL209" s="31"/>
      <c r="IM209" s="31"/>
      <c r="IN209" s="31"/>
      <c r="IO209" s="31"/>
      <c r="IP209" s="31"/>
      <c r="IQ209" s="31"/>
      <c r="IR209" s="31"/>
      <c r="IS209" s="31"/>
    </row>
    <row r="210" spans="1:253" s="32" customFormat="1" ht="17.100000000000001" customHeight="1" x14ac:dyDescent="0.2">
      <c r="A210" s="47"/>
      <c r="B210" s="47"/>
      <c r="C210" s="48"/>
      <c r="D210" s="49" t="s">
        <v>99</v>
      </c>
      <c r="E210" s="50" t="s">
        <v>463</v>
      </c>
      <c r="F210" s="287">
        <v>3200</v>
      </c>
      <c r="G210" s="287"/>
      <c r="H210" s="51">
        <v>3200</v>
      </c>
      <c r="I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  <c r="HI210" s="31"/>
      <c r="HJ210" s="31"/>
      <c r="HK210" s="31"/>
      <c r="HL210" s="31"/>
      <c r="HM210" s="31"/>
      <c r="HN210" s="31"/>
      <c r="HO210" s="31"/>
      <c r="HP210" s="31"/>
      <c r="HQ210" s="31"/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31"/>
      <c r="IE210" s="31"/>
      <c r="IF210" s="31"/>
      <c r="IG210" s="31"/>
      <c r="IH210" s="31"/>
      <c r="II210" s="31"/>
      <c r="IJ210" s="31"/>
      <c r="IK210" s="31"/>
      <c r="IL210" s="31"/>
      <c r="IM210" s="31"/>
      <c r="IN210" s="31"/>
      <c r="IO210" s="31"/>
      <c r="IP210" s="31"/>
      <c r="IQ210" s="31"/>
      <c r="IR210" s="31"/>
      <c r="IS210" s="31"/>
    </row>
    <row r="211" spans="1:253" s="32" customFormat="1" x14ac:dyDescent="0.2">
      <c r="A211" s="47"/>
      <c r="B211" s="47"/>
      <c r="C211" s="48"/>
      <c r="D211" s="49" t="s">
        <v>101</v>
      </c>
      <c r="E211" s="50" t="s">
        <v>204</v>
      </c>
      <c r="F211" s="287">
        <v>3000</v>
      </c>
      <c r="G211" s="287"/>
      <c r="H211" s="51">
        <v>3000</v>
      </c>
      <c r="I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  <c r="HM211" s="31"/>
      <c r="HN211" s="31"/>
      <c r="HO211" s="31"/>
      <c r="HP211" s="31"/>
      <c r="HQ211" s="31"/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31"/>
      <c r="IE211" s="31"/>
      <c r="IF211" s="31"/>
      <c r="IG211" s="31"/>
      <c r="IH211" s="31"/>
      <c r="II211" s="31"/>
      <c r="IJ211" s="31"/>
      <c r="IK211" s="31"/>
      <c r="IL211" s="31"/>
      <c r="IM211" s="31"/>
      <c r="IN211" s="31"/>
      <c r="IO211" s="31"/>
      <c r="IP211" s="31"/>
      <c r="IQ211" s="31"/>
      <c r="IR211" s="31"/>
      <c r="IS211" s="31"/>
    </row>
    <row r="212" spans="1:253" s="32" customFormat="1" x14ac:dyDescent="0.2">
      <c r="A212" s="47"/>
      <c r="B212" s="47"/>
      <c r="C212" s="48"/>
      <c r="D212" s="49" t="s">
        <v>115</v>
      </c>
      <c r="E212" s="50" t="s">
        <v>464</v>
      </c>
      <c r="F212" s="287">
        <v>2000</v>
      </c>
      <c r="G212" s="287"/>
      <c r="H212" s="51">
        <v>2000</v>
      </c>
      <c r="I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  <c r="IG212" s="31"/>
      <c r="IH212" s="31"/>
      <c r="II212" s="31"/>
      <c r="IJ212" s="31"/>
      <c r="IK212" s="31"/>
      <c r="IL212" s="31"/>
      <c r="IM212" s="31"/>
      <c r="IN212" s="31"/>
      <c r="IO212" s="31"/>
      <c r="IP212" s="31"/>
      <c r="IQ212" s="31"/>
      <c r="IR212" s="31"/>
      <c r="IS212" s="31"/>
    </row>
    <row r="213" spans="1:253" s="32" customFormat="1" ht="22.5" x14ac:dyDescent="0.2">
      <c r="A213" s="47"/>
      <c r="B213" s="47"/>
      <c r="C213" s="48"/>
      <c r="D213" s="52" t="s">
        <v>109</v>
      </c>
      <c r="E213" s="37" t="s">
        <v>465</v>
      </c>
      <c r="F213" s="288">
        <v>3500</v>
      </c>
      <c r="G213" s="288"/>
      <c r="H213" s="53">
        <v>3500</v>
      </c>
      <c r="I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  <c r="HG213" s="31"/>
      <c r="HH213" s="31"/>
      <c r="HI213" s="31"/>
      <c r="HJ213" s="31"/>
      <c r="HK213" s="31"/>
      <c r="HL213" s="31"/>
      <c r="HM213" s="31"/>
      <c r="HN213" s="31"/>
      <c r="HO213" s="31"/>
      <c r="HP213" s="31"/>
      <c r="HQ213" s="31"/>
      <c r="HR213" s="31"/>
      <c r="HS213" s="31"/>
      <c r="HT213" s="31"/>
      <c r="HU213" s="31"/>
      <c r="HV213" s="31"/>
      <c r="HW213" s="31"/>
      <c r="HX213" s="31"/>
      <c r="HY213" s="31"/>
      <c r="HZ213" s="31"/>
      <c r="IA213" s="31"/>
      <c r="IB213" s="31"/>
      <c r="IC213" s="31"/>
      <c r="ID213" s="31"/>
      <c r="IE213" s="31"/>
      <c r="IF213" s="31"/>
      <c r="IG213" s="31"/>
      <c r="IH213" s="31"/>
      <c r="II213" s="31"/>
      <c r="IJ213" s="31"/>
      <c r="IK213" s="31"/>
      <c r="IL213" s="31"/>
      <c r="IM213" s="31"/>
      <c r="IN213" s="31"/>
      <c r="IO213" s="31"/>
      <c r="IP213" s="31"/>
      <c r="IQ213" s="31"/>
      <c r="IR213" s="31"/>
      <c r="IS213" s="31"/>
    </row>
    <row r="214" spans="1:253" s="32" customFormat="1" ht="30.75" hidden="1" customHeight="1" x14ac:dyDescent="0.2">
      <c r="A214" s="47"/>
      <c r="B214" s="47"/>
      <c r="C214" s="48"/>
      <c r="D214" s="52" t="s">
        <v>117</v>
      </c>
      <c r="E214" s="37" t="s">
        <v>201</v>
      </c>
      <c r="F214" s="288"/>
      <c r="G214" s="288"/>
      <c r="H214" s="53"/>
      <c r="I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  <c r="HI214" s="31"/>
      <c r="HJ214" s="31"/>
      <c r="HK214" s="31"/>
      <c r="HL214" s="31"/>
      <c r="HM214" s="31"/>
      <c r="HN214" s="31"/>
      <c r="HO214" s="31"/>
      <c r="HP214" s="31"/>
      <c r="HQ214" s="31"/>
      <c r="HR214" s="31"/>
      <c r="HS214" s="31"/>
      <c r="HT214" s="31"/>
      <c r="HU214" s="31"/>
      <c r="HV214" s="31"/>
      <c r="HW214" s="31"/>
      <c r="HX214" s="31"/>
      <c r="HY214" s="31"/>
      <c r="HZ214" s="31"/>
      <c r="IA214" s="31"/>
      <c r="IB214" s="31"/>
      <c r="IC214" s="31"/>
      <c r="ID214" s="31"/>
      <c r="IE214" s="31"/>
      <c r="IF214" s="31"/>
      <c r="IG214" s="31"/>
      <c r="IH214" s="31"/>
      <c r="II214" s="31"/>
      <c r="IJ214" s="31"/>
      <c r="IK214" s="31"/>
      <c r="IL214" s="31"/>
      <c r="IM214" s="31"/>
      <c r="IN214" s="31"/>
      <c r="IO214" s="31"/>
      <c r="IP214" s="31"/>
      <c r="IQ214" s="31"/>
      <c r="IR214" s="31"/>
      <c r="IS214" s="31"/>
    </row>
    <row r="215" spans="1:253" s="32" customFormat="1" ht="17.100000000000001" customHeight="1" x14ac:dyDescent="0.2">
      <c r="A215" s="47"/>
      <c r="B215" s="47"/>
      <c r="C215" s="48"/>
      <c r="D215" s="52" t="s">
        <v>110</v>
      </c>
      <c r="E215" s="37" t="s">
        <v>466</v>
      </c>
      <c r="F215" s="288">
        <v>10000</v>
      </c>
      <c r="G215" s="288"/>
      <c r="H215" s="53">
        <v>10000</v>
      </c>
      <c r="I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  <c r="HM215" s="31"/>
      <c r="HN215" s="31"/>
      <c r="HO215" s="31"/>
      <c r="HP215" s="31"/>
      <c r="HQ215" s="31"/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31"/>
      <c r="IE215" s="31"/>
      <c r="IF215" s="31"/>
      <c r="IG215" s="31"/>
      <c r="IH215" s="31"/>
      <c r="II215" s="31"/>
      <c r="IJ215" s="31"/>
      <c r="IK215" s="31"/>
      <c r="IL215" s="31"/>
      <c r="IM215" s="31"/>
      <c r="IN215" s="31"/>
      <c r="IO215" s="31"/>
      <c r="IP215" s="31"/>
      <c r="IQ215" s="31"/>
      <c r="IR215" s="31"/>
      <c r="IS215" s="31"/>
    </row>
    <row r="216" spans="1:253" s="32" customFormat="1" ht="25.5" hidden="1" customHeight="1" x14ac:dyDescent="0.2">
      <c r="A216" s="47"/>
      <c r="B216" s="47"/>
      <c r="C216" s="48"/>
      <c r="D216" s="52" t="s">
        <v>119</v>
      </c>
      <c r="E216" s="37" t="s">
        <v>203</v>
      </c>
      <c r="F216" s="288"/>
      <c r="G216" s="288"/>
      <c r="H216" s="53"/>
      <c r="I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  <c r="HI216" s="31"/>
      <c r="HJ216" s="31"/>
      <c r="HK216" s="31"/>
      <c r="HL216" s="31"/>
      <c r="HM216" s="31"/>
      <c r="HN216" s="31"/>
      <c r="HO216" s="31"/>
      <c r="HP216" s="31"/>
      <c r="HQ216" s="31"/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31"/>
      <c r="IE216" s="31"/>
      <c r="IF216" s="31"/>
      <c r="IG216" s="31"/>
      <c r="IH216" s="31"/>
      <c r="II216" s="31"/>
      <c r="IJ216" s="31"/>
      <c r="IK216" s="31"/>
      <c r="IL216" s="31"/>
      <c r="IM216" s="31"/>
      <c r="IN216" s="31"/>
      <c r="IO216" s="31"/>
      <c r="IP216" s="31"/>
      <c r="IQ216" s="31"/>
      <c r="IR216" s="31"/>
      <c r="IS216" s="31"/>
    </row>
    <row r="217" spans="1:253" s="32" customFormat="1" ht="30" customHeight="1" x14ac:dyDescent="0.2">
      <c r="A217" s="47"/>
      <c r="B217" s="47"/>
      <c r="C217" s="48"/>
      <c r="D217" s="52" t="s">
        <v>122</v>
      </c>
      <c r="E217" s="37" t="s">
        <v>202</v>
      </c>
      <c r="F217" s="288">
        <v>600</v>
      </c>
      <c r="G217" s="288"/>
      <c r="H217" s="53">
        <v>600</v>
      </c>
      <c r="I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  <c r="HG217" s="31"/>
      <c r="HH217" s="31"/>
      <c r="HI217" s="31"/>
      <c r="HJ217" s="31"/>
      <c r="HK217" s="31"/>
      <c r="HL217" s="31"/>
      <c r="HM217" s="31"/>
      <c r="HN217" s="31"/>
      <c r="HO217" s="31"/>
      <c r="HP217" s="31"/>
      <c r="HQ217" s="31"/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31"/>
      <c r="IE217" s="31"/>
      <c r="IF217" s="31"/>
      <c r="IG217" s="31"/>
      <c r="IH217" s="31"/>
      <c r="II217" s="31"/>
      <c r="IJ217" s="31"/>
      <c r="IK217" s="31"/>
      <c r="IL217" s="31"/>
      <c r="IM217" s="31"/>
      <c r="IN217" s="31"/>
      <c r="IO217" s="31"/>
      <c r="IP217" s="31"/>
      <c r="IQ217" s="31"/>
      <c r="IR217" s="31"/>
      <c r="IS217" s="31"/>
    </row>
    <row r="218" spans="1:253" s="32" customFormat="1" ht="39" customHeight="1" x14ac:dyDescent="0.2">
      <c r="A218" s="47"/>
      <c r="B218" s="47"/>
      <c r="C218" s="48"/>
      <c r="D218" s="52" t="s">
        <v>119</v>
      </c>
      <c r="E218" s="37" t="s">
        <v>467</v>
      </c>
      <c r="F218" s="290">
        <v>3800</v>
      </c>
      <c r="G218" s="290"/>
      <c r="H218" s="53">
        <v>3800</v>
      </c>
      <c r="I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  <c r="HG218" s="31"/>
      <c r="HH218" s="31"/>
      <c r="HI218" s="31"/>
      <c r="HJ218" s="31"/>
      <c r="HK218" s="31"/>
      <c r="HL218" s="31"/>
      <c r="HM218" s="31"/>
      <c r="HN218" s="31"/>
      <c r="HO218" s="31"/>
      <c r="HP218" s="31"/>
      <c r="HQ218" s="31"/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31"/>
      <c r="IE218" s="31"/>
      <c r="IF218" s="31"/>
      <c r="IG218" s="31"/>
      <c r="IH218" s="31"/>
      <c r="II218" s="31"/>
      <c r="IJ218" s="31"/>
      <c r="IK218" s="31"/>
      <c r="IL218" s="31"/>
      <c r="IM218" s="31"/>
      <c r="IN218" s="31"/>
      <c r="IO218" s="31"/>
      <c r="IP218" s="31"/>
      <c r="IQ218" s="31"/>
      <c r="IR218" s="31"/>
      <c r="IS218" s="31"/>
    </row>
    <row r="219" spans="1:253" s="32" customFormat="1" ht="17.100000000000001" customHeight="1" x14ac:dyDescent="0.2">
      <c r="A219" s="47"/>
      <c r="B219" s="47"/>
      <c r="C219" s="48"/>
      <c r="D219" s="57" t="s">
        <v>112</v>
      </c>
      <c r="E219" s="20" t="s">
        <v>200</v>
      </c>
      <c r="F219" s="314">
        <v>5500</v>
      </c>
      <c r="G219" s="314"/>
      <c r="H219" s="182">
        <v>5500</v>
      </c>
      <c r="I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  <c r="HI219" s="31"/>
      <c r="HJ219" s="31"/>
      <c r="HK219" s="31"/>
      <c r="HL219" s="31"/>
      <c r="HM219" s="31"/>
      <c r="HN219" s="31"/>
      <c r="HO219" s="31"/>
      <c r="HP219" s="31"/>
      <c r="HQ219" s="31"/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31"/>
      <c r="IE219" s="31"/>
      <c r="IF219" s="31"/>
      <c r="IG219" s="31"/>
      <c r="IH219" s="31"/>
      <c r="II219" s="31"/>
      <c r="IJ219" s="31"/>
      <c r="IK219" s="31"/>
      <c r="IL219" s="31"/>
      <c r="IM219" s="31"/>
      <c r="IN219" s="31"/>
      <c r="IO219" s="31"/>
      <c r="IP219" s="31"/>
      <c r="IQ219" s="31"/>
      <c r="IR219" s="31"/>
      <c r="IS219" s="31"/>
    </row>
    <row r="220" spans="1:253" s="32" customFormat="1" ht="17.100000000000001" customHeight="1" x14ac:dyDescent="0.2">
      <c r="A220" s="47"/>
      <c r="B220" s="47"/>
      <c r="C220" s="48"/>
      <c r="D220" s="183" t="s">
        <v>121</v>
      </c>
      <c r="E220" s="313" t="s">
        <v>394</v>
      </c>
      <c r="F220" s="314">
        <v>2500</v>
      </c>
      <c r="G220" s="314"/>
      <c r="H220" s="182">
        <v>2500</v>
      </c>
      <c r="I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1"/>
      <c r="HG220" s="31"/>
      <c r="HH220" s="31"/>
      <c r="HI220" s="31"/>
      <c r="HJ220" s="31"/>
      <c r="HK220" s="31"/>
      <c r="HL220" s="31"/>
      <c r="HM220" s="31"/>
      <c r="HN220" s="31"/>
      <c r="HO220" s="31"/>
      <c r="HP220" s="31"/>
      <c r="HQ220" s="31"/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31"/>
      <c r="IE220" s="31"/>
      <c r="IF220" s="31"/>
      <c r="IG220" s="31"/>
      <c r="IH220" s="31"/>
      <c r="II220" s="31"/>
      <c r="IJ220" s="31"/>
      <c r="IK220" s="31"/>
      <c r="IL220" s="31"/>
      <c r="IM220" s="31"/>
      <c r="IN220" s="31"/>
      <c r="IO220" s="31"/>
      <c r="IP220" s="31"/>
      <c r="IQ220" s="31"/>
      <c r="IR220" s="31"/>
      <c r="IS220" s="31"/>
    </row>
    <row r="221" spans="1:253" s="32" customFormat="1" ht="17.100000000000001" customHeight="1" x14ac:dyDescent="0.2">
      <c r="A221" s="47"/>
      <c r="B221" s="47"/>
      <c r="C221" s="48"/>
      <c r="D221" s="183" t="s">
        <v>129</v>
      </c>
      <c r="E221" s="313" t="s">
        <v>468</v>
      </c>
      <c r="F221" s="314">
        <v>2100</v>
      </c>
      <c r="G221" s="314"/>
      <c r="H221" s="182">
        <v>2100</v>
      </c>
      <c r="I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/>
      <c r="GP221" s="31"/>
      <c r="GQ221" s="31"/>
      <c r="GR221" s="31"/>
      <c r="GS221" s="31"/>
      <c r="GT221" s="31"/>
      <c r="GU221" s="31"/>
      <c r="GV221" s="31"/>
      <c r="GW221" s="31"/>
      <c r="GX221" s="31"/>
      <c r="GY221" s="31"/>
      <c r="GZ221" s="31"/>
      <c r="HA221" s="31"/>
      <c r="HB221" s="31"/>
      <c r="HC221" s="31"/>
      <c r="HD221" s="31"/>
      <c r="HE221" s="31"/>
      <c r="HF221" s="31"/>
      <c r="HG221" s="31"/>
      <c r="HH221" s="31"/>
      <c r="HI221" s="31"/>
      <c r="HJ221" s="31"/>
      <c r="HK221" s="31"/>
      <c r="HL221" s="31"/>
      <c r="HM221" s="31"/>
      <c r="HN221" s="31"/>
      <c r="HO221" s="31"/>
      <c r="HP221" s="31"/>
      <c r="HQ221" s="31"/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31"/>
      <c r="IE221" s="31"/>
      <c r="IF221" s="31"/>
      <c r="IG221" s="31"/>
      <c r="IH221" s="31"/>
      <c r="II221" s="31"/>
      <c r="IJ221" s="31"/>
      <c r="IK221" s="31"/>
      <c r="IL221" s="31"/>
      <c r="IM221" s="31"/>
      <c r="IN221" s="31"/>
      <c r="IO221" s="31"/>
      <c r="IP221" s="31"/>
      <c r="IQ221" s="31"/>
      <c r="IR221" s="31"/>
      <c r="IS221" s="31"/>
    </row>
    <row r="222" spans="1:253" s="32" customFormat="1" ht="17.100000000000001" customHeight="1" x14ac:dyDescent="0.2">
      <c r="A222" s="47"/>
      <c r="B222" s="47"/>
      <c r="C222" s="48"/>
      <c r="D222" s="183" t="s">
        <v>114</v>
      </c>
      <c r="E222" s="313" t="s">
        <v>469</v>
      </c>
      <c r="F222" s="314">
        <v>459.65</v>
      </c>
      <c r="G222" s="314"/>
      <c r="H222" s="182">
        <v>459.65</v>
      </c>
      <c r="I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  <c r="HB222" s="31"/>
      <c r="HC222" s="31"/>
      <c r="HD222" s="31"/>
      <c r="HE222" s="31"/>
      <c r="HF222" s="31"/>
      <c r="HG222" s="31"/>
      <c r="HH222" s="31"/>
      <c r="HI222" s="31"/>
      <c r="HJ222" s="31"/>
      <c r="HK222" s="31"/>
      <c r="HL222" s="31"/>
      <c r="HM222" s="31"/>
      <c r="HN222" s="31"/>
      <c r="HO222" s="31"/>
      <c r="HP222" s="31"/>
      <c r="HQ222" s="31"/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31"/>
      <c r="IE222" s="31"/>
      <c r="IF222" s="31"/>
      <c r="IG222" s="31"/>
      <c r="IH222" s="31"/>
      <c r="II222" s="31"/>
      <c r="IJ222" s="31"/>
      <c r="IK222" s="31"/>
      <c r="IL222" s="31"/>
      <c r="IM222" s="31"/>
      <c r="IN222" s="31"/>
      <c r="IO222" s="31"/>
      <c r="IP222" s="31"/>
      <c r="IQ222" s="31"/>
      <c r="IR222" s="31"/>
      <c r="IS222" s="31"/>
    </row>
    <row r="223" spans="1:253" s="32" customFormat="1" ht="17.100000000000001" customHeight="1" x14ac:dyDescent="0.2">
      <c r="A223" s="47"/>
      <c r="B223" s="47"/>
      <c r="C223" s="48"/>
      <c r="D223" s="183" t="s">
        <v>149</v>
      </c>
      <c r="E223" s="313" t="s">
        <v>470</v>
      </c>
      <c r="F223" s="314">
        <v>2800</v>
      </c>
      <c r="G223" s="314"/>
      <c r="H223" s="182">
        <v>2800</v>
      </c>
      <c r="I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  <c r="HI223" s="31"/>
      <c r="HJ223" s="31"/>
      <c r="HK223" s="31"/>
      <c r="HL223" s="31"/>
      <c r="HM223" s="31"/>
      <c r="HN223" s="31"/>
      <c r="HO223" s="31"/>
      <c r="HP223" s="31"/>
      <c r="HQ223" s="31"/>
      <c r="HR223" s="31"/>
      <c r="HS223" s="31"/>
      <c r="HT223" s="31"/>
      <c r="HU223" s="31"/>
      <c r="HV223" s="31"/>
      <c r="HW223" s="31"/>
      <c r="HX223" s="31"/>
      <c r="HY223" s="31"/>
      <c r="HZ223" s="31"/>
      <c r="IA223" s="31"/>
      <c r="IB223" s="31"/>
      <c r="IC223" s="31"/>
      <c r="ID223" s="31"/>
      <c r="IE223" s="31"/>
      <c r="IF223" s="31"/>
      <c r="IG223" s="31"/>
      <c r="IH223" s="31"/>
      <c r="II223" s="31"/>
      <c r="IJ223" s="31"/>
      <c r="IK223" s="31"/>
      <c r="IL223" s="31"/>
      <c r="IM223" s="31"/>
      <c r="IN223" s="31"/>
      <c r="IO223" s="31"/>
      <c r="IP223" s="31"/>
      <c r="IQ223" s="31"/>
      <c r="IR223" s="31"/>
      <c r="IS223" s="31"/>
    </row>
    <row r="224" spans="1:253" s="32" customFormat="1" ht="17.100000000000001" customHeight="1" x14ac:dyDescent="0.2">
      <c r="A224" s="47"/>
      <c r="B224" s="47"/>
      <c r="C224" s="184" t="s">
        <v>96</v>
      </c>
      <c r="D224" s="188"/>
      <c r="E224" s="189" t="s">
        <v>35</v>
      </c>
      <c r="F224" s="308">
        <f>F227+F229+F230+F231</f>
        <v>4800</v>
      </c>
      <c r="G224" s="308">
        <f>G227+G229+G230+G231</f>
        <v>0</v>
      </c>
      <c r="H224" s="187">
        <f>SUM(H225:H231)</f>
        <v>4800</v>
      </c>
      <c r="I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  <c r="HB224" s="31"/>
      <c r="HC224" s="31"/>
      <c r="HD224" s="31"/>
      <c r="HE224" s="31"/>
      <c r="HF224" s="31"/>
      <c r="HG224" s="31"/>
      <c r="HH224" s="31"/>
      <c r="HI224" s="31"/>
      <c r="HJ224" s="31"/>
      <c r="HK224" s="31"/>
      <c r="HL224" s="31"/>
      <c r="HM224" s="31"/>
      <c r="HN224" s="31"/>
      <c r="HO224" s="31"/>
      <c r="HP224" s="31"/>
      <c r="HQ224" s="31"/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31"/>
      <c r="IE224" s="31"/>
      <c r="IF224" s="31"/>
      <c r="IG224" s="31"/>
      <c r="IH224" s="31"/>
      <c r="II224" s="31"/>
      <c r="IJ224" s="31"/>
      <c r="IK224" s="31"/>
      <c r="IL224" s="31"/>
      <c r="IM224" s="31"/>
      <c r="IN224" s="31"/>
      <c r="IO224" s="31"/>
      <c r="IP224" s="31"/>
      <c r="IQ224" s="31"/>
      <c r="IR224" s="31"/>
      <c r="IS224" s="31"/>
    </row>
    <row r="225" spans="1:253" s="32" customFormat="1" ht="17.100000000000001" hidden="1" customHeight="1" x14ac:dyDescent="0.2">
      <c r="A225" s="47"/>
      <c r="B225" s="47"/>
      <c r="C225" s="48"/>
      <c r="D225" s="52" t="s">
        <v>101</v>
      </c>
      <c r="E225" s="37" t="s">
        <v>204</v>
      </c>
      <c r="F225" s="288"/>
      <c r="G225" s="288"/>
      <c r="H225" s="53"/>
      <c r="I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1"/>
      <c r="HG225" s="31"/>
      <c r="HH225" s="31"/>
      <c r="HI225" s="31"/>
      <c r="HJ225" s="31"/>
      <c r="HK225" s="31"/>
      <c r="HL225" s="31"/>
      <c r="HM225" s="31"/>
      <c r="HN225" s="31"/>
      <c r="HO225" s="31"/>
      <c r="HP225" s="31"/>
      <c r="HQ225" s="31"/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31"/>
      <c r="IE225" s="31"/>
      <c r="IF225" s="31"/>
      <c r="IG225" s="31"/>
      <c r="IH225" s="31"/>
      <c r="II225" s="31"/>
      <c r="IJ225" s="31"/>
      <c r="IK225" s="31"/>
      <c r="IL225" s="31"/>
      <c r="IM225" s="31"/>
      <c r="IN225" s="31"/>
      <c r="IO225" s="31"/>
      <c r="IP225" s="31"/>
      <c r="IQ225" s="31"/>
      <c r="IR225" s="31"/>
      <c r="IS225" s="31"/>
    </row>
    <row r="226" spans="1:253" s="32" customFormat="1" ht="23.25" hidden="1" customHeight="1" x14ac:dyDescent="0.2">
      <c r="A226" s="47"/>
      <c r="B226" s="47"/>
      <c r="C226" s="48"/>
      <c r="D226" s="52" t="s">
        <v>117</v>
      </c>
      <c r="E226" s="37" t="s">
        <v>201</v>
      </c>
      <c r="F226" s="288"/>
      <c r="G226" s="288"/>
      <c r="H226" s="53"/>
      <c r="I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1"/>
      <c r="HG226" s="31"/>
      <c r="HH226" s="31"/>
      <c r="HI226" s="31"/>
      <c r="HJ226" s="31"/>
      <c r="HK226" s="31"/>
      <c r="HL226" s="31"/>
      <c r="HM226" s="31"/>
      <c r="HN226" s="31"/>
      <c r="HO226" s="31"/>
      <c r="HP226" s="31"/>
      <c r="HQ226" s="31"/>
      <c r="HR226" s="31"/>
      <c r="HS226" s="31"/>
      <c r="HT226" s="31"/>
      <c r="HU226" s="31"/>
      <c r="HV226" s="31"/>
      <c r="HW226" s="31"/>
      <c r="HX226" s="31"/>
      <c r="HY226" s="31"/>
      <c r="HZ226" s="31"/>
      <c r="IA226" s="31"/>
      <c r="IB226" s="31"/>
      <c r="IC226" s="31"/>
      <c r="ID226" s="31"/>
      <c r="IE226" s="31"/>
      <c r="IF226" s="31"/>
      <c r="IG226" s="31"/>
      <c r="IH226" s="31"/>
      <c r="II226" s="31"/>
      <c r="IJ226" s="31"/>
      <c r="IK226" s="31"/>
      <c r="IL226" s="31"/>
      <c r="IM226" s="31"/>
      <c r="IN226" s="31"/>
      <c r="IO226" s="31"/>
      <c r="IP226" s="31"/>
      <c r="IQ226" s="31"/>
      <c r="IR226" s="31"/>
      <c r="IS226" s="31"/>
    </row>
    <row r="227" spans="1:253" s="32" customFormat="1" ht="17.100000000000001" customHeight="1" x14ac:dyDescent="0.2">
      <c r="A227" s="47"/>
      <c r="B227" s="47"/>
      <c r="C227" s="48"/>
      <c r="D227" s="49" t="s">
        <v>106</v>
      </c>
      <c r="E227" s="50" t="s">
        <v>197</v>
      </c>
      <c r="F227" s="287">
        <v>1000</v>
      </c>
      <c r="G227" s="287"/>
      <c r="H227" s="51">
        <v>1000</v>
      </c>
      <c r="I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  <c r="HG227" s="31"/>
      <c r="HH227" s="31"/>
      <c r="HI227" s="31"/>
      <c r="HJ227" s="31"/>
      <c r="HK227" s="31"/>
      <c r="HL227" s="31"/>
      <c r="HM227" s="31"/>
      <c r="HN227" s="31"/>
      <c r="HO227" s="31"/>
      <c r="HP227" s="31"/>
      <c r="HQ227" s="31"/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31"/>
      <c r="IE227" s="31"/>
      <c r="IF227" s="31"/>
      <c r="IG227" s="31"/>
      <c r="IH227" s="31"/>
      <c r="II227" s="31"/>
      <c r="IJ227" s="31"/>
      <c r="IK227" s="31"/>
      <c r="IL227" s="31"/>
      <c r="IM227" s="31"/>
      <c r="IN227" s="31"/>
      <c r="IO227" s="31"/>
      <c r="IP227" s="31"/>
      <c r="IQ227" s="31"/>
      <c r="IR227" s="31"/>
      <c r="IS227" s="31"/>
    </row>
    <row r="228" spans="1:253" s="32" customFormat="1" ht="17.100000000000001" hidden="1" customHeight="1" x14ac:dyDescent="0.2">
      <c r="A228" s="101"/>
      <c r="B228" s="101"/>
      <c r="C228" s="102"/>
      <c r="D228" s="52" t="s">
        <v>112</v>
      </c>
      <c r="E228" s="37" t="s">
        <v>205</v>
      </c>
      <c r="F228" s="288"/>
      <c r="G228" s="288"/>
      <c r="H228" s="53"/>
      <c r="I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  <c r="HG228" s="31"/>
      <c r="HH228" s="31"/>
      <c r="HI228" s="31"/>
      <c r="HJ228" s="31"/>
      <c r="HK228" s="31"/>
      <c r="HL228" s="31"/>
      <c r="HM228" s="31"/>
      <c r="HN228" s="31"/>
      <c r="HO228" s="31"/>
      <c r="HP228" s="31"/>
      <c r="HQ228" s="31"/>
      <c r="HR228" s="31"/>
      <c r="HS228" s="31"/>
      <c r="HT228" s="31"/>
      <c r="HU228" s="31"/>
      <c r="HV228" s="31"/>
      <c r="HW228" s="31"/>
      <c r="HX228" s="31"/>
      <c r="HY228" s="31"/>
      <c r="HZ228" s="31"/>
      <c r="IA228" s="31"/>
      <c r="IB228" s="31"/>
      <c r="IC228" s="31"/>
      <c r="ID228" s="31"/>
      <c r="IE228" s="31"/>
      <c r="IF228" s="31"/>
      <c r="IG228" s="31"/>
      <c r="IH228" s="31"/>
      <c r="II228" s="31"/>
      <c r="IJ228" s="31"/>
      <c r="IK228" s="31"/>
      <c r="IL228" s="31"/>
      <c r="IM228" s="31"/>
      <c r="IN228" s="31"/>
      <c r="IO228" s="31"/>
      <c r="IP228" s="31"/>
      <c r="IQ228" s="31"/>
      <c r="IR228" s="31"/>
      <c r="IS228" s="31"/>
    </row>
    <row r="229" spans="1:253" s="32" customFormat="1" ht="25.5" customHeight="1" x14ac:dyDescent="0.2">
      <c r="A229" s="47"/>
      <c r="B229" s="47"/>
      <c r="C229" s="103"/>
      <c r="D229" s="52" t="s">
        <v>99</v>
      </c>
      <c r="E229" s="37" t="s">
        <v>463</v>
      </c>
      <c r="F229" s="288">
        <v>800</v>
      </c>
      <c r="G229" s="288"/>
      <c r="H229" s="53">
        <v>800</v>
      </c>
      <c r="I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  <c r="HI229" s="31"/>
      <c r="HJ229" s="31"/>
      <c r="HK229" s="31"/>
      <c r="HL229" s="31"/>
      <c r="HM229" s="31"/>
      <c r="HN229" s="31"/>
      <c r="HO229" s="31"/>
      <c r="HP229" s="31"/>
      <c r="HQ229" s="31"/>
      <c r="HR229" s="31"/>
      <c r="HS229" s="31"/>
      <c r="HT229" s="31"/>
      <c r="HU229" s="31"/>
      <c r="HV229" s="31"/>
      <c r="HW229" s="31"/>
      <c r="HX229" s="31"/>
      <c r="HY229" s="31"/>
      <c r="HZ229" s="31"/>
      <c r="IA229" s="31"/>
      <c r="IB229" s="31"/>
      <c r="IC229" s="31"/>
      <c r="ID229" s="31"/>
      <c r="IE229" s="31"/>
      <c r="IF229" s="31"/>
      <c r="IG229" s="31"/>
      <c r="IH229" s="31"/>
      <c r="II229" s="31"/>
      <c r="IJ229" s="31"/>
      <c r="IK229" s="31"/>
      <c r="IL229" s="31"/>
      <c r="IM229" s="31"/>
      <c r="IN229" s="31"/>
      <c r="IO229" s="31"/>
      <c r="IP229" s="31"/>
      <c r="IQ229" s="31"/>
      <c r="IR229" s="31"/>
      <c r="IS229" s="31"/>
    </row>
    <row r="230" spans="1:253" s="32" customFormat="1" ht="25.5" customHeight="1" x14ac:dyDescent="0.2">
      <c r="A230" s="47"/>
      <c r="B230" s="47"/>
      <c r="C230" s="103"/>
      <c r="D230" s="52" t="s">
        <v>101</v>
      </c>
      <c r="E230" s="37" t="s">
        <v>199</v>
      </c>
      <c r="F230" s="288">
        <v>2000</v>
      </c>
      <c r="G230" s="288"/>
      <c r="H230" s="53">
        <v>2000</v>
      </c>
      <c r="I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  <c r="HG230" s="31"/>
      <c r="HH230" s="31"/>
      <c r="HI230" s="31"/>
      <c r="HJ230" s="31"/>
      <c r="HK230" s="31"/>
      <c r="HL230" s="31"/>
      <c r="HM230" s="31"/>
      <c r="HN230" s="31"/>
      <c r="HO230" s="31"/>
      <c r="HP230" s="31"/>
      <c r="HQ230" s="31"/>
      <c r="HR230" s="31"/>
      <c r="HS230" s="31"/>
      <c r="HT230" s="31"/>
      <c r="HU230" s="31"/>
      <c r="HV230" s="31"/>
      <c r="HW230" s="31"/>
      <c r="HX230" s="31"/>
      <c r="HY230" s="31"/>
      <c r="HZ230" s="31"/>
      <c r="IA230" s="31"/>
      <c r="IB230" s="31"/>
      <c r="IC230" s="31"/>
      <c r="ID230" s="31"/>
      <c r="IE230" s="31"/>
      <c r="IF230" s="31"/>
      <c r="IG230" s="31"/>
      <c r="IH230" s="31"/>
      <c r="II230" s="31"/>
      <c r="IJ230" s="31"/>
      <c r="IK230" s="31"/>
      <c r="IL230" s="31"/>
      <c r="IM230" s="31"/>
      <c r="IN230" s="31"/>
      <c r="IO230" s="31"/>
      <c r="IP230" s="31"/>
      <c r="IQ230" s="31"/>
      <c r="IR230" s="31"/>
      <c r="IS230" s="31"/>
    </row>
    <row r="231" spans="1:253" s="32" customFormat="1" ht="25.5" customHeight="1" x14ac:dyDescent="0.2">
      <c r="A231" s="47"/>
      <c r="B231" s="47"/>
      <c r="C231" s="103"/>
      <c r="D231" s="52" t="s">
        <v>109</v>
      </c>
      <c r="E231" s="37" t="s">
        <v>471</v>
      </c>
      <c r="F231" s="288">
        <v>1000</v>
      </c>
      <c r="G231" s="288"/>
      <c r="H231" s="53">
        <v>1000</v>
      </c>
      <c r="I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  <c r="GV231" s="31"/>
      <c r="GW231" s="31"/>
      <c r="GX231" s="31"/>
      <c r="GY231" s="31"/>
      <c r="GZ231" s="31"/>
      <c r="HA231" s="31"/>
      <c r="HB231" s="31"/>
      <c r="HC231" s="31"/>
      <c r="HD231" s="31"/>
      <c r="HE231" s="31"/>
      <c r="HF231" s="31"/>
      <c r="HG231" s="31"/>
      <c r="HH231" s="31"/>
      <c r="HI231" s="31"/>
      <c r="HJ231" s="31"/>
      <c r="HK231" s="31"/>
      <c r="HL231" s="31"/>
      <c r="HM231" s="31"/>
      <c r="HN231" s="31"/>
      <c r="HO231" s="31"/>
      <c r="HP231" s="31"/>
      <c r="HQ231" s="31"/>
      <c r="HR231" s="31"/>
      <c r="HS231" s="31"/>
      <c r="HT231" s="31"/>
      <c r="HU231" s="31"/>
      <c r="HV231" s="31"/>
      <c r="HW231" s="31"/>
      <c r="HX231" s="31"/>
      <c r="HY231" s="31"/>
      <c r="HZ231" s="31"/>
      <c r="IA231" s="31"/>
      <c r="IB231" s="31"/>
      <c r="IC231" s="31"/>
      <c r="ID231" s="31"/>
      <c r="IE231" s="31"/>
      <c r="IF231" s="31"/>
      <c r="IG231" s="31"/>
      <c r="IH231" s="31"/>
      <c r="II231" s="31"/>
      <c r="IJ231" s="31"/>
      <c r="IK231" s="31"/>
      <c r="IL231" s="31"/>
      <c r="IM231" s="31"/>
      <c r="IN231" s="31"/>
      <c r="IO231" s="31"/>
      <c r="IP231" s="31"/>
      <c r="IQ231" s="31"/>
      <c r="IR231" s="31"/>
      <c r="IS231" s="31"/>
    </row>
    <row r="232" spans="1:253" s="32" customFormat="1" ht="17.100000000000001" customHeight="1" x14ac:dyDescent="0.2">
      <c r="A232" s="47"/>
      <c r="B232" s="47"/>
      <c r="C232" s="184" t="s">
        <v>9</v>
      </c>
      <c r="D232" s="185"/>
      <c r="E232" s="186" t="s">
        <v>206</v>
      </c>
      <c r="F232" s="305">
        <f>F233+F234</f>
        <v>17107.77</v>
      </c>
      <c r="G232" s="305">
        <f>G233+G234</f>
        <v>0</v>
      </c>
      <c r="H232" s="187">
        <f>H234+H233</f>
        <v>17107.77</v>
      </c>
      <c r="I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  <c r="HB232" s="31"/>
      <c r="HC232" s="31"/>
      <c r="HD232" s="31"/>
      <c r="HE232" s="31"/>
      <c r="HF232" s="31"/>
      <c r="HG232" s="31"/>
      <c r="HH232" s="31"/>
      <c r="HI232" s="31"/>
      <c r="HJ232" s="31"/>
      <c r="HK232" s="31"/>
      <c r="HL232" s="31"/>
      <c r="HM232" s="31"/>
      <c r="HN232" s="31"/>
      <c r="HO232" s="31"/>
      <c r="HP232" s="31"/>
      <c r="HQ232" s="31"/>
      <c r="HR232" s="31"/>
      <c r="HS232" s="31"/>
      <c r="HT232" s="31"/>
      <c r="HU232" s="31"/>
      <c r="HV232" s="31"/>
      <c r="HW232" s="31"/>
      <c r="HX232" s="31"/>
      <c r="HY232" s="31"/>
      <c r="HZ232" s="31"/>
      <c r="IA232" s="31"/>
      <c r="IB232" s="31"/>
      <c r="IC232" s="31"/>
      <c r="ID232" s="31"/>
      <c r="IE232" s="31"/>
      <c r="IF232" s="31"/>
      <c r="IG232" s="31"/>
      <c r="IH232" s="31"/>
      <c r="II232" s="31"/>
      <c r="IJ232" s="31"/>
      <c r="IK232" s="31"/>
      <c r="IL232" s="31"/>
      <c r="IM232" s="31"/>
      <c r="IN232" s="31"/>
      <c r="IO232" s="31"/>
      <c r="IP232" s="31"/>
      <c r="IQ232" s="31"/>
      <c r="IR232" s="31"/>
      <c r="IS232" s="31"/>
    </row>
    <row r="233" spans="1:253" s="32" customFormat="1" ht="17.100000000000001" customHeight="1" x14ac:dyDescent="0.2">
      <c r="A233" s="47"/>
      <c r="B233" s="47"/>
      <c r="C233" s="54"/>
      <c r="D233" s="183" t="s">
        <v>472</v>
      </c>
      <c r="E233" s="82" t="s">
        <v>473</v>
      </c>
      <c r="F233" s="309">
        <v>10000</v>
      </c>
      <c r="G233" s="309"/>
      <c r="H233" s="53">
        <v>10000</v>
      </c>
      <c r="I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  <c r="HG233" s="31"/>
      <c r="HH233" s="31"/>
      <c r="HI233" s="31"/>
      <c r="HJ233" s="31"/>
      <c r="HK233" s="31"/>
      <c r="HL233" s="31"/>
      <c r="HM233" s="31"/>
      <c r="HN233" s="31"/>
      <c r="HO233" s="31"/>
      <c r="HP233" s="31"/>
      <c r="HQ233" s="31"/>
      <c r="HR233" s="31"/>
      <c r="HS233" s="31"/>
      <c r="HT233" s="31"/>
      <c r="HU233" s="31"/>
      <c r="HV233" s="31"/>
      <c r="HW233" s="31"/>
      <c r="HX233" s="31"/>
      <c r="HY233" s="31"/>
      <c r="HZ233" s="31"/>
      <c r="IA233" s="31"/>
      <c r="IB233" s="31"/>
      <c r="IC233" s="31"/>
      <c r="ID233" s="31"/>
      <c r="IE233" s="31"/>
      <c r="IF233" s="31"/>
      <c r="IG233" s="31"/>
      <c r="IH233" s="31"/>
      <c r="II233" s="31"/>
      <c r="IJ233" s="31"/>
      <c r="IK233" s="31"/>
      <c r="IL233" s="31"/>
      <c r="IM233" s="31"/>
      <c r="IN233" s="31"/>
      <c r="IO233" s="31"/>
      <c r="IP233" s="31"/>
      <c r="IQ233" s="31"/>
      <c r="IR233" s="31"/>
      <c r="IS233" s="31"/>
    </row>
    <row r="234" spans="1:253" s="32" customFormat="1" ht="17.100000000000001" customHeight="1" x14ac:dyDescent="0.2">
      <c r="A234" s="47"/>
      <c r="B234" s="47"/>
      <c r="C234" s="48"/>
      <c r="D234" s="64" t="s">
        <v>99</v>
      </c>
      <c r="E234" s="37" t="s">
        <v>474</v>
      </c>
      <c r="F234" s="288">
        <v>7107.77</v>
      </c>
      <c r="G234" s="288"/>
      <c r="H234" s="53">
        <v>7107.77</v>
      </c>
      <c r="I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  <c r="HP234" s="31"/>
      <c r="HQ234" s="31"/>
      <c r="HR234" s="31"/>
      <c r="HS234" s="31"/>
      <c r="HT234" s="31"/>
      <c r="HU234" s="31"/>
      <c r="HV234" s="31"/>
      <c r="HW234" s="31"/>
      <c r="HX234" s="31"/>
      <c r="HY234" s="31"/>
      <c r="HZ234" s="31"/>
      <c r="IA234" s="31"/>
      <c r="IB234" s="31"/>
      <c r="IC234" s="31"/>
      <c r="ID234" s="31"/>
      <c r="IE234" s="31"/>
      <c r="IF234" s="31"/>
      <c r="IG234" s="31"/>
      <c r="IH234" s="31"/>
      <c r="II234" s="31"/>
      <c r="IJ234" s="31"/>
      <c r="IK234" s="31"/>
      <c r="IL234" s="31"/>
      <c r="IM234" s="31"/>
      <c r="IN234" s="31"/>
      <c r="IO234" s="31"/>
      <c r="IP234" s="31"/>
      <c r="IQ234" s="31"/>
      <c r="IR234" s="31"/>
      <c r="IS234" s="31"/>
    </row>
    <row r="235" spans="1:253" s="32" customFormat="1" ht="17.100000000000001" hidden="1" customHeight="1" x14ac:dyDescent="0.2">
      <c r="A235" s="42"/>
      <c r="B235" s="151" t="s">
        <v>207</v>
      </c>
      <c r="C235" s="149"/>
      <c r="D235" s="149"/>
      <c r="E235" s="150" t="s">
        <v>78</v>
      </c>
      <c r="F235" s="293"/>
      <c r="G235" s="293"/>
      <c r="H235" s="92">
        <f>H236+H241</f>
        <v>0</v>
      </c>
      <c r="I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  <c r="HI235" s="31"/>
      <c r="HJ235" s="31"/>
      <c r="HK235" s="31"/>
      <c r="HL235" s="31"/>
      <c r="HM235" s="31"/>
      <c r="HN235" s="31"/>
      <c r="HO235" s="31"/>
      <c r="HP235" s="31"/>
      <c r="HQ235" s="31"/>
      <c r="HR235" s="31"/>
      <c r="HS235" s="31"/>
      <c r="HT235" s="31"/>
      <c r="HU235" s="31"/>
      <c r="HV235" s="31"/>
      <c r="HW235" s="31"/>
      <c r="HX235" s="31"/>
      <c r="HY235" s="31"/>
      <c r="HZ235" s="31"/>
      <c r="IA235" s="31"/>
      <c r="IB235" s="31"/>
      <c r="IC235" s="31"/>
      <c r="ID235" s="31"/>
      <c r="IE235" s="31"/>
      <c r="IF235" s="31"/>
      <c r="IG235" s="31"/>
      <c r="IH235" s="31"/>
      <c r="II235" s="31"/>
      <c r="IJ235" s="31"/>
      <c r="IK235" s="31"/>
      <c r="IL235" s="31"/>
      <c r="IM235" s="31"/>
      <c r="IN235" s="31"/>
      <c r="IO235" s="31"/>
      <c r="IP235" s="31"/>
      <c r="IQ235" s="31"/>
      <c r="IR235" s="31"/>
      <c r="IS235" s="31"/>
    </row>
    <row r="236" spans="1:253" s="32" customFormat="1" ht="17.100000000000001" hidden="1" customHeight="1" x14ac:dyDescent="0.2">
      <c r="A236" s="43"/>
      <c r="B236" s="43"/>
      <c r="C236" s="44" t="s">
        <v>105</v>
      </c>
      <c r="D236" s="44"/>
      <c r="E236" s="45" t="s">
        <v>34</v>
      </c>
      <c r="F236" s="286"/>
      <c r="G236" s="286"/>
      <c r="H236" s="46">
        <f>H237+H239+H240</f>
        <v>0</v>
      </c>
      <c r="I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  <c r="HG236" s="31"/>
      <c r="HH236" s="31"/>
      <c r="HI236" s="31"/>
      <c r="HJ236" s="31"/>
      <c r="HK236" s="31"/>
      <c r="HL236" s="31"/>
      <c r="HM236" s="31"/>
      <c r="HN236" s="31"/>
      <c r="HO236" s="31"/>
      <c r="HP236" s="31"/>
      <c r="HQ236" s="31"/>
      <c r="HR236" s="31"/>
      <c r="HS236" s="31"/>
      <c r="HT236" s="31"/>
      <c r="HU236" s="31"/>
      <c r="HV236" s="31"/>
      <c r="HW236" s="31"/>
      <c r="HX236" s="31"/>
      <c r="HY236" s="31"/>
      <c r="HZ236" s="31"/>
      <c r="IA236" s="31"/>
      <c r="IB236" s="31"/>
      <c r="IC236" s="31"/>
      <c r="ID236" s="31"/>
      <c r="IE236" s="31"/>
      <c r="IF236" s="31"/>
      <c r="IG236" s="31"/>
      <c r="IH236" s="31"/>
      <c r="II236" s="31"/>
      <c r="IJ236" s="31"/>
      <c r="IK236" s="31"/>
      <c r="IL236" s="31"/>
      <c r="IM236" s="31"/>
      <c r="IN236" s="31"/>
      <c r="IO236" s="31"/>
      <c r="IP236" s="31"/>
      <c r="IQ236" s="31"/>
      <c r="IR236" s="31"/>
      <c r="IS236" s="31"/>
    </row>
    <row r="237" spans="1:253" s="32" customFormat="1" ht="23.25" hidden="1" customHeight="1" x14ac:dyDescent="0.2">
      <c r="A237" s="101"/>
      <c r="B237" s="101"/>
      <c r="C237" s="102"/>
      <c r="D237" s="52" t="s">
        <v>119</v>
      </c>
      <c r="E237" s="100" t="s">
        <v>203</v>
      </c>
      <c r="F237" s="310"/>
      <c r="G237" s="310"/>
      <c r="H237" s="53">
        <v>0</v>
      </c>
      <c r="I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  <c r="HG237" s="31"/>
      <c r="HH237" s="31"/>
      <c r="HI237" s="31"/>
      <c r="HJ237" s="31"/>
      <c r="HK237" s="31"/>
      <c r="HL237" s="31"/>
      <c r="HM237" s="31"/>
      <c r="HN237" s="31"/>
      <c r="HO237" s="31"/>
      <c r="HP237" s="31"/>
      <c r="HQ237" s="31"/>
      <c r="HR237" s="31"/>
      <c r="HS237" s="31"/>
      <c r="HT237" s="31"/>
      <c r="HU237" s="31"/>
      <c r="HV237" s="31"/>
      <c r="HW237" s="31"/>
      <c r="HX237" s="31"/>
      <c r="HY237" s="31"/>
      <c r="HZ237" s="31"/>
      <c r="IA237" s="31"/>
      <c r="IB237" s="31"/>
      <c r="IC237" s="31"/>
      <c r="ID237" s="31"/>
      <c r="IE237" s="31"/>
      <c r="IF237" s="31"/>
      <c r="IG237" s="31"/>
      <c r="IH237" s="31"/>
      <c r="II237" s="31"/>
      <c r="IJ237" s="31"/>
      <c r="IK237" s="31"/>
      <c r="IL237" s="31"/>
      <c r="IM237" s="31"/>
      <c r="IN237" s="31"/>
      <c r="IO237" s="31"/>
      <c r="IP237" s="31"/>
      <c r="IQ237" s="31"/>
      <c r="IR237" s="31"/>
      <c r="IS237" s="31"/>
    </row>
    <row r="238" spans="1:253" s="32" customFormat="1" ht="17.100000000000001" hidden="1" customHeight="1" x14ac:dyDescent="0.2">
      <c r="A238" s="47"/>
      <c r="B238" s="47"/>
      <c r="C238" s="48"/>
      <c r="D238" s="49" t="s">
        <v>99</v>
      </c>
      <c r="E238" s="50" t="s">
        <v>198</v>
      </c>
      <c r="F238" s="287"/>
      <c r="G238" s="287"/>
      <c r="H238" s="51"/>
      <c r="I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  <c r="HG238" s="31"/>
      <c r="HH238" s="31"/>
      <c r="HI238" s="31"/>
      <c r="HJ238" s="31"/>
      <c r="HK238" s="31"/>
      <c r="HL238" s="31"/>
      <c r="HM238" s="31"/>
      <c r="HN238" s="31"/>
      <c r="HO238" s="31"/>
      <c r="HP238" s="31"/>
      <c r="HQ238" s="31"/>
      <c r="HR238" s="31"/>
      <c r="HS238" s="31"/>
      <c r="HT238" s="31"/>
      <c r="HU238" s="31"/>
      <c r="HV238" s="31"/>
      <c r="HW238" s="31"/>
      <c r="HX238" s="31"/>
      <c r="HY238" s="31"/>
      <c r="HZ238" s="31"/>
      <c r="IA238" s="31"/>
      <c r="IB238" s="31"/>
      <c r="IC238" s="31"/>
      <c r="ID238" s="31"/>
      <c r="IE238" s="31"/>
      <c r="IF238" s="31"/>
      <c r="IG238" s="31"/>
      <c r="IH238" s="31"/>
      <c r="II238" s="31"/>
      <c r="IJ238" s="31"/>
      <c r="IK238" s="31"/>
      <c r="IL238" s="31"/>
      <c r="IM238" s="31"/>
      <c r="IN238" s="31"/>
      <c r="IO238" s="31"/>
      <c r="IP238" s="31"/>
      <c r="IQ238" s="31"/>
      <c r="IR238" s="31"/>
      <c r="IS238" s="31"/>
    </row>
    <row r="239" spans="1:253" s="32" customFormat="1" ht="17.100000000000001" hidden="1" customHeight="1" x14ac:dyDescent="0.2">
      <c r="A239" s="47"/>
      <c r="B239" s="47"/>
      <c r="C239" s="48"/>
      <c r="D239" s="49"/>
      <c r="E239" s="50"/>
      <c r="F239" s="287"/>
      <c r="G239" s="287"/>
      <c r="H239" s="51"/>
      <c r="I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  <c r="GX239" s="31"/>
      <c r="GY239" s="31"/>
      <c r="GZ239" s="31"/>
      <c r="HA239" s="31"/>
      <c r="HB239" s="31"/>
      <c r="HC239" s="31"/>
      <c r="HD239" s="31"/>
      <c r="HE239" s="31"/>
      <c r="HF239" s="31"/>
      <c r="HG239" s="31"/>
      <c r="HH239" s="31"/>
      <c r="HI239" s="31"/>
      <c r="HJ239" s="31"/>
      <c r="HK239" s="31"/>
      <c r="HL239" s="31"/>
      <c r="HM239" s="31"/>
      <c r="HN239" s="31"/>
      <c r="HO239" s="31"/>
      <c r="HP239" s="31"/>
      <c r="HQ239" s="31"/>
      <c r="HR239" s="31"/>
      <c r="HS239" s="31"/>
      <c r="HT239" s="31"/>
      <c r="HU239" s="31"/>
      <c r="HV239" s="31"/>
      <c r="HW239" s="31"/>
      <c r="HX239" s="31"/>
      <c r="HY239" s="31"/>
      <c r="HZ239" s="31"/>
      <c r="IA239" s="31"/>
      <c r="IB239" s="31"/>
      <c r="IC239" s="31"/>
      <c r="ID239" s="31"/>
      <c r="IE239" s="31"/>
      <c r="IF239" s="31"/>
      <c r="IG239" s="31"/>
      <c r="IH239" s="31"/>
      <c r="II239" s="31"/>
      <c r="IJ239" s="31"/>
      <c r="IK239" s="31"/>
      <c r="IL239" s="31"/>
      <c r="IM239" s="31"/>
      <c r="IN239" s="31"/>
      <c r="IO239" s="31"/>
      <c r="IP239" s="31"/>
      <c r="IQ239" s="31"/>
      <c r="IR239" s="31"/>
      <c r="IS239" s="31"/>
    </row>
    <row r="240" spans="1:253" s="32" customFormat="1" hidden="1" x14ac:dyDescent="0.2">
      <c r="A240" s="47"/>
      <c r="B240" s="47"/>
      <c r="C240" s="48"/>
      <c r="D240" s="49" t="s">
        <v>115</v>
      </c>
      <c r="E240" s="50" t="s">
        <v>197</v>
      </c>
      <c r="F240" s="287"/>
      <c r="G240" s="287"/>
      <c r="H240" s="51"/>
      <c r="I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/>
      <c r="HB240" s="31"/>
      <c r="HC240" s="31"/>
      <c r="HD240" s="31"/>
      <c r="HE240" s="31"/>
      <c r="HF240" s="31"/>
      <c r="HG240" s="31"/>
      <c r="HH240" s="31"/>
      <c r="HI240" s="31"/>
      <c r="HJ240" s="31"/>
      <c r="HK240" s="31"/>
      <c r="HL240" s="31"/>
      <c r="HM240" s="31"/>
      <c r="HN240" s="31"/>
      <c r="HO240" s="31"/>
      <c r="HP240" s="31"/>
      <c r="HQ240" s="31"/>
      <c r="HR240" s="31"/>
      <c r="HS240" s="31"/>
      <c r="HT240" s="31"/>
      <c r="HU240" s="31"/>
      <c r="HV240" s="31"/>
      <c r="HW240" s="31"/>
      <c r="HX240" s="31"/>
      <c r="HY240" s="31"/>
      <c r="HZ240" s="31"/>
      <c r="IA240" s="31"/>
      <c r="IB240" s="31"/>
      <c r="IC240" s="31"/>
      <c r="ID240" s="31"/>
      <c r="IE240" s="31"/>
      <c r="IF240" s="31"/>
      <c r="IG240" s="31"/>
      <c r="IH240" s="31"/>
      <c r="II240" s="31"/>
      <c r="IJ240" s="31"/>
      <c r="IK240" s="31"/>
      <c r="IL240" s="31"/>
      <c r="IM240" s="31"/>
      <c r="IN240" s="31"/>
      <c r="IO240" s="31"/>
      <c r="IP240" s="31"/>
      <c r="IQ240" s="31"/>
      <c r="IR240" s="31"/>
      <c r="IS240" s="31"/>
    </row>
    <row r="241" spans="1:253" s="32" customFormat="1" ht="17.100000000000001" hidden="1" customHeight="1" x14ac:dyDescent="0.2">
      <c r="A241" s="47"/>
      <c r="B241" s="47"/>
      <c r="C241" s="44" t="s">
        <v>96</v>
      </c>
      <c r="D241" s="44"/>
      <c r="E241" s="45" t="s">
        <v>35</v>
      </c>
      <c r="F241" s="286"/>
      <c r="G241" s="286"/>
      <c r="H241" s="46">
        <f>H242+H243</f>
        <v>0</v>
      </c>
      <c r="I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  <c r="HB241" s="31"/>
      <c r="HC241" s="31"/>
      <c r="HD241" s="31"/>
      <c r="HE241" s="31"/>
      <c r="HF241" s="31"/>
      <c r="HG241" s="31"/>
      <c r="HH241" s="31"/>
      <c r="HI241" s="31"/>
      <c r="HJ241" s="31"/>
      <c r="HK241" s="31"/>
      <c r="HL241" s="31"/>
      <c r="HM241" s="31"/>
      <c r="HN241" s="31"/>
      <c r="HO241" s="31"/>
      <c r="HP241" s="31"/>
      <c r="HQ241" s="31"/>
      <c r="HR241" s="31"/>
      <c r="HS241" s="31"/>
      <c r="HT241" s="31"/>
      <c r="HU241" s="31"/>
      <c r="HV241" s="31"/>
      <c r="HW241" s="31"/>
      <c r="HX241" s="31"/>
      <c r="HY241" s="31"/>
      <c r="HZ241" s="31"/>
      <c r="IA241" s="31"/>
      <c r="IB241" s="31"/>
      <c r="IC241" s="31"/>
      <c r="ID241" s="31"/>
      <c r="IE241" s="31"/>
      <c r="IF241" s="31"/>
      <c r="IG241" s="31"/>
      <c r="IH241" s="31"/>
      <c r="II241" s="31"/>
      <c r="IJ241" s="31"/>
      <c r="IK241" s="31"/>
      <c r="IL241" s="31"/>
      <c r="IM241" s="31"/>
      <c r="IN241" s="31"/>
      <c r="IO241" s="31"/>
      <c r="IP241" s="31"/>
      <c r="IQ241" s="31"/>
      <c r="IR241" s="31"/>
      <c r="IS241" s="31"/>
    </row>
    <row r="242" spans="1:253" s="32" customFormat="1" ht="17.100000000000001" hidden="1" customHeight="1" x14ac:dyDescent="0.2">
      <c r="A242" s="47"/>
      <c r="B242" s="47"/>
      <c r="C242" s="48"/>
      <c r="D242" s="52" t="s">
        <v>101</v>
      </c>
      <c r="E242" s="37" t="s">
        <v>204</v>
      </c>
      <c r="F242" s="288"/>
      <c r="G242" s="288"/>
      <c r="H242" s="53"/>
      <c r="I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  <c r="HG242" s="31"/>
      <c r="HH242" s="31"/>
      <c r="HI242" s="31"/>
      <c r="HJ242" s="31"/>
      <c r="HK242" s="31"/>
      <c r="HL242" s="31"/>
      <c r="HM242" s="31"/>
      <c r="HN242" s="31"/>
      <c r="HO242" s="31"/>
      <c r="HP242" s="31"/>
      <c r="HQ242" s="31"/>
      <c r="HR242" s="31"/>
      <c r="HS242" s="31"/>
      <c r="HT242" s="31"/>
      <c r="HU242" s="31"/>
      <c r="HV242" s="31"/>
      <c r="HW242" s="31"/>
      <c r="HX242" s="31"/>
      <c r="HY242" s="31"/>
      <c r="HZ242" s="31"/>
      <c r="IA242" s="31"/>
      <c r="IB242" s="31"/>
      <c r="IC242" s="31"/>
      <c r="ID242" s="31"/>
      <c r="IE242" s="31"/>
      <c r="IF242" s="31"/>
      <c r="IG242" s="31"/>
      <c r="IH242" s="31"/>
      <c r="II242" s="31"/>
      <c r="IJ242" s="31"/>
      <c r="IK242" s="31"/>
      <c r="IL242" s="31"/>
      <c r="IM242" s="31"/>
      <c r="IN242" s="31"/>
      <c r="IO242" s="31"/>
      <c r="IP242" s="31"/>
      <c r="IQ242" s="31"/>
      <c r="IR242" s="31"/>
      <c r="IS242" s="31"/>
    </row>
    <row r="243" spans="1:253" s="32" customFormat="1" ht="23.25" hidden="1" customHeight="1" x14ac:dyDescent="0.2">
      <c r="A243" s="315"/>
      <c r="B243" s="315"/>
      <c r="C243" s="103"/>
      <c r="D243" s="57" t="s">
        <v>117</v>
      </c>
      <c r="E243" s="58" t="s">
        <v>201</v>
      </c>
      <c r="F243" s="290"/>
      <c r="G243" s="290"/>
      <c r="H243" s="329"/>
      <c r="I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  <c r="HB243" s="31"/>
      <c r="HC243" s="31"/>
      <c r="HD243" s="31"/>
      <c r="HE243" s="31"/>
      <c r="HF243" s="31"/>
      <c r="HG243" s="31"/>
      <c r="HH243" s="31"/>
      <c r="HI243" s="31"/>
      <c r="HJ243" s="31"/>
      <c r="HK243" s="31"/>
      <c r="HL243" s="31"/>
      <c r="HM243" s="31"/>
      <c r="HN243" s="31"/>
      <c r="HO243" s="31"/>
      <c r="HP243" s="31"/>
      <c r="HQ243" s="31"/>
      <c r="HR243" s="31"/>
      <c r="HS243" s="31"/>
      <c r="HT243" s="31"/>
      <c r="HU243" s="31"/>
      <c r="HV243" s="31"/>
      <c r="HW243" s="31"/>
      <c r="HX243" s="31"/>
      <c r="HY243" s="31"/>
      <c r="HZ243" s="31"/>
      <c r="IA243" s="31"/>
      <c r="IB243" s="31"/>
      <c r="IC243" s="31"/>
      <c r="ID243" s="31"/>
      <c r="IE243" s="31"/>
      <c r="IF243" s="31"/>
      <c r="IG243" s="31"/>
      <c r="IH243" s="31"/>
      <c r="II243" s="31"/>
      <c r="IJ243" s="31"/>
      <c r="IK243" s="31"/>
      <c r="IL243" s="31"/>
      <c r="IM243" s="31"/>
      <c r="IN243" s="31"/>
      <c r="IO243" s="31"/>
      <c r="IP243" s="31"/>
      <c r="IQ243" s="31"/>
      <c r="IR243" s="31"/>
      <c r="IS243" s="31"/>
    </row>
    <row r="244" spans="1:253" ht="23.25" customHeight="1" x14ac:dyDescent="0.2">
      <c r="A244" s="352"/>
      <c r="B244" s="352"/>
      <c r="C244" s="352"/>
      <c r="D244" s="330"/>
      <c r="E244" s="330" t="s">
        <v>208</v>
      </c>
      <c r="F244" s="331">
        <f>F8+F15+F37+F45+F49+F60+F70+F107+F203</f>
        <v>422018.55</v>
      </c>
      <c r="G244" s="331">
        <f>G8+G15+G37+G45+G49+G60+G70+G107+G203</f>
        <v>0</v>
      </c>
      <c r="H244" s="332">
        <f>H203+H107+H70+H60+H49+H37+H15+H8+H45</f>
        <v>422018.55</v>
      </c>
    </row>
    <row r="245" spans="1:253" x14ac:dyDescent="0.2">
      <c r="A245" s="15"/>
      <c r="B245" s="15"/>
      <c r="C245" s="15"/>
      <c r="D245" s="15"/>
      <c r="E245" s="15"/>
      <c r="F245" s="15"/>
      <c r="G245" s="15"/>
      <c r="H245" s="104"/>
    </row>
    <row r="246" spans="1:253" x14ac:dyDescent="0.2">
      <c r="A246" s="15"/>
      <c r="B246" s="15"/>
      <c r="C246" s="15"/>
      <c r="D246" s="15"/>
      <c r="E246" s="15"/>
      <c r="F246" s="15"/>
      <c r="G246" s="15"/>
      <c r="H246" s="15"/>
    </row>
    <row r="247" spans="1:253" x14ac:dyDescent="0.2">
      <c r="A247" s="15"/>
      <c r="B247" s="15"/>
      <c r="C247" s="15"/>
      <c r="D247" s="15"/>
      <c r="E247" s="15"/>
      <c r="F247" s="15"/>
      <c r="G247" s="15"/>
      <c r="H247" s="15"/>
    </row>
    <row r="248" spans="1:253" x14ac:dyDescent="0.2">
      <c r="A248" s="15"/>
      <c r="B248" s="15"/>
      <c r="C248" s="15"/>
      <c r="D248" s="15"/>
      <c r="E248" s="15"/>
      <c r="F248" s="15"/>
      <c r="G248" s="15"/>
      <c r="H248" s="15"/>
    </row>
    <row r="249" spans="1:253" x14ac:dyDescent="0.2">
      <c r="D249" s="15"/>
      <c r="E249" s="15"/>
      <c r="F249" s="15"/>
      <c r="G249" s="15"/>
    </row>
    <row r="250" spans="1:253" x14ac:dyDescent="0.2">
      <c r="D250" s="15"/>
      <c r="E250" s="15"/>
      <c r="F250" s="15"/>
      <c r="G250" s="15"/>
    </row>
    <row r="251" spans="1:253" s="106" customFormat="1" ht="11.25" x14ac:dyDescent="0.2">
      <c r="A251" s="105"/>
      <c r="B251" s="105"/>
      <c r="C251" s="105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  <c r="GZ251" s="14"/>
      <c r="HA251" s="14"/>
      <c r="HB251" s="14"/>
      <c r="HC251" s="14"/>
      <c r="HD251" s="14"/>
      <c r="HE251" s="14"/>
      <c r="HF251" s="14"/>
      <c r="HG251" s="14"/>
      <c r="HH251" s="14"/>
      <c r="HI251" s="14"/>
      <c r="HJ251" s="14"/>
      <c r="HK251" s="14"/>
      <c r="HL251" s="14"/>
      <c r="HM251" s="14"/>
      <c r="HN251" s="14"/>
      <c r="HO251" s="14"/>
      <c r="HP251" s="14"/>
      <c r="HQ251" s="14"/>
      <c r="HR251" s="14"/>
      <c r="HS251" s="14"/>
      <c r="HT251" s="14"/>
      <c r="HU251" s="14"/>
      <c r="HV251" s="14"/>
      <c r="HW251" s="14"/>
      <c r="HX251" s="14"/>
      <c r="HY251" s="14"/>
      <c r="HZ251" s="14"/>
      <c r="IA251" s="14"/>
      <c r="IB251" s="14"/>
      <c r="IC251" s="14"/>
      <c r="ID251" s="14"/>
      <c r="IE251" s="14"/>
      <c r="IF251" s="14"/>
      <c r="IG251" s="14"/>
      <c r="IH251" s="14"/>
      <c r="II251" s="14"/>
      <c r="IJ251" s="14"/>
      <c r="IK251" s="14"/>
      <c r="IL251" s="14"/>
      <c r="IM251" s="14"/>
      <c r="IN251" s="14"/>
      <c r="IO251" s="14"/>
      <c r="IP251" s="14"/>
      <c r="IQ251" s="14"/>
      <c r="IR251" s="14"/>
      <c r="IS251" s="14"/>
    </row>
    <row r="252" spans="1:253" s="106" customFormat="1" ht="11.25" x14ac:dyDescent="0.2">
      <c r="A252" s="105"/>
      <c r="B252" s="105"/>
      <c r="C252" s="105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  <c r="GZ252" s="14"/>
      <c r="HA252" s="14"/>
      <c r="HB252" s="14"/>
      <c r="HC252" s="14"/>
      <c r="HD252" s="14"/>
      <c r="HE252" s="14"/>
      <c r="HF252" s="14"/>
      <c r="HG252" s="14"/>
      <c r="HH252" s="14"/>
      <c r="HI252" s="14"/>
      <c r="HJ252" s="14"/>
      <c r="HK252" s="14"/>
      <c r="HL252" s="14"/>
      <c r="HM252" s="14"/>
      <c r="HN252" s="14"/>
      <c r="HO252" s="14"/>
      <c r="HP252" s="14"/>
      <c r="HQ252" s="14"/>
      <c r="HR252" s="14"/>
      <c r="HS252" s="14"/>
      <c r="HT252" s="14"/>
      <c r="HU252" s="14"/>
      <c r="HV252" s="14"/>
      <c r="HW252" s="14"/>
      <c r="HX252" s="14"/>
      <c r="HY252" s="14"/>
      <c r="HZ252" s="14"/>
      <c r="IA252" s="14"/>
      <c r="IB252" s="14"/>
      <c r="IC252" s="14"/>
      <c r="ID252" s="14"/>
      <c r="IE252" s="14"/>
      <c r="IF252" s="14"/>
      <c r="IG252" s="14"/>
      <c r="IH252" s="14"/>
      <c r="II252" s="14"/>
      <c r="IJ252" s="14"/>
      <c r="IK252" s="14"/>
      <c r="IL252" s="14"/>
      <c r="IM252" s="14"/>
      <c r="IN252" s="14"/>
      <c r="IO252" s="14"/>
      <c r="IP252" s="14"/>
      <c r="IQ252" s="14"/>
      <c r="IR252" s="14"/>
      <c r="IS252" s="14"/>
    </row>
    <row r="253" spans="1:253" s="106" customFormat="1" ht="11.25" x14ac:dyDescent="0.2">
      <c r="A253" s="105"/>
      <c r="B253" s="105"/>
      <c r="C253" s="105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  <c r="FR253" s="14"/>
      <c r="FS253" s="14"/>
      <c r="FT253" s="14"/>
      <c r="FU253" s="14"/>
      <c r="FV253" s="14"/>
      <c r="FW253" s="14"/>
      <c r="FX253" s="14"/>
      <c r="FY253" s="14"/>
      <c r="FZ253" s="14"/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  <c r="GW253" s="14"/>
      <c r="GX253" s="14"/>
      <c r="GY253" s="14"/>
      <c r="GZ253" s="14"/>
      <c r="HA253" s="14"/>
      <c r="HB253" s="14"/>
      <c r="HC253" s="14"/>
      <c r="HD253" s="14"/>
      <c r="HE253" s="14"/>
      <c r="HF253" s="14"/>
      <c r="HG253" s="14"/>
      <c r="HH253" s="14"/>
      <c r="HI253" s="14"/>
      <c r="HJ253" s="14"/>
      <c r="HK253" s="14"/>
      <c r="HL253" s="14"/>
      <c r="HM253" s="14"/>
      <c r="HN253" s="14"/>
      <c r="HO253" s="14"/>
      <c r="HP253" s="14"/>
      <c r="HQ253" s="14"/>
      <c r="HR253" s="14"/>
      <c r="HS253" s="14"/>
      <c r="HT253" s="14"/>
      <c r="HU253" s="14"/>
      <c r="HV253" s="14"/>
      <c r="HW253" s="14"/>
      <c r="HX253" s="14"/>
      <c r="HY253" s="14"/>
      <c r="HZ253" s="14"/>
      <c r="IA253" s="14"/>
      <c r="IB253" s="14"/>
      <c r="IC253" s="14"/>
      <c r="ID253" s="14"/>
      <c r="IE253" s="14"/>
      <c r="IF253" s="14"/>
      <c r="IG253" s="14"/>
      <c r="IH253" s="14"/>
      <c r="II253" s="14"/>
      <c r="IJ253" s="14"/>
      <c r="IK253" s="14"/>
      <c r="IL253" s="14"/>
      <c r="IM253" s="14"/>
      <c r="IN253" s="14"/>
      <c r="IO253" s="14"/>
      <c r="IP253" s="14"/>
      <c r="IQ253" s="14"/>
      <c r="IR253" s="14"/>
      <c r="IS253" s="14"/>
    </row>
    <row r="254" spans="1:253" s="106" customFormat="1" ht="11.25" x14ac:dyDescent="0.2">
      <c r="A254" s="105"/>
      <c r="B254" s="105"/>
      <c r="C254" s="105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  <c r="GZ254" s="14"/>
      <c r="HA254" s="14"/>
      <c r="HB254" s="14"/>
      <c r="HC254" s="14"/>
      <c r="HD254" s="14"/>
      <c r="HE254" s="14"/>
      <c r="HF254" s="14"/>
      <c r="HG254" s="14"/>
      <c r="HH254" s="14"/>
      <c r="HI254" s="14"/>
      <c r="HJ254" s="14"/>
      <c r="HK254" s="14"/>
      <c r="HL254" s="14"/>
      <c r="HM254" s="14"/>
      <c r="HN254" s="14"/>
      <c r="HO254" s="14"/>
      <c r="HP254" s="14"/>
      <c r="HQ254" s="14"/>
      <c r="HR254" s="14"/>
      <c r="HS254" s="14"/>
      <c r="HT254" s="14"/>
      <c r="HU254" s="14"/>
      <c r="HV254" s="14"/>
      <c r="HW254" s="14"/>
      <c r="HX254" s="14"/>
      <c r="HY254" s="14"/>
      <c r="HZ254" s="14"/>
      <c r="IA254" s="14"/>
      <c r="IB254" s="14"/>
      <c r="IC254" s="14"/>
      <c r="ID254" s="14"/>
      <c r="IE254" s="14"/>
      <c r="IF254" s="14"/>
      <c r="IG254" s="14"/>
      <c r="IH254" s="14"/>
      <c r="II254" s="14"/>
      <c r="IJ254" s="14"/>
      <c r="IK254" s="14"/>
      <c r="IL254" s="14"/>
      <c r="IM254" s="14"/>
      <c r="IN254" s="14"/>
      <c r="IO254" s="14"/>
      <c r="IP254" s="14"/>
      <c r="IQ254" s="14"/>
      <c r="IR254" s="14"/>
      <c r="IS254" s="14"/>
    </row>
    <row r="255" spans="1:253" s="106" customFormat="1" ht="11.25" x14ac:dyDescent="0.2">
      <c r="A255" s="105"/>
      <c r="B255" s="105"/>
      <c r="C255" s="105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  <c r="FR255" s="14"/>
      <c r="FS255" s="14"/>
      <c r="FT255" s="14"/>
      <c r="FU255" s="14"/>
      <c r="FV255" s="14"/>
      <c r="FW255" s="14"/>
      <c r="FX255" s="14"/>
      <c r="FY255" s="14"/>
      <c r="FZ255" s="14"/>
      <c r="GA255" s="14"/>
      <c r="GB255" s="14"/>
      <c r="GC255" s="14"/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  <c r="GS255" s="14"/>
      <c r="GT255" s="14"/>
      <c r="GU255" s="14"/>
      <c r="GV255" s="14"/>
      <c r="GW255" s="14"/>
      <c r="GX255" s="14"/>
      <c r="GY255" s="14"/>
      <c r="GZ255" s="14"/>
      <c r="HA255" s="14"/>
      <c r="HB255" s="14"/>
      <c r="HC255" s="14"/>
      <c r="HD255" s="14"/>
      <c r="HE255" s="14"/>
      <c r="HF255" s="14"/>
      <c r="HG255" s="14"/>
      <c r="HH255" s="14"/>
      <c r="HI255" s="14"/>
      <c r="HJ255" s="14"/>
      <c r="HK255" s="14"/>
      <c r="HL255" s="14"/>
      <c r="HM255" s="14"/>
      <c r="HN255" s="14"/>
      <c r="HO255" s="14"/>
      <c r="HP255" s="14"/>
      <c r="HQ255" s="14"/>
      <c r="HR255" s="14"/>
      <c r="HS255" s="14"/>
      <c r="HT255" s="14"/>
      <c r="HU255" s="14"/>
      <c r="HV255" s="14"/>
      <c r="HW255" s="14"/>
      <c r="HX255" s="14"/>
      <c r="HY255" s="14"/>
      <c r="HZ255" s="14"/>
      <c r="IA255" s="14"/>
      <c r="IB255" s="14"/>
      <c r="IC255" s="14"/>
      <c r="ID255" s="14"/>
      <c r="IE255" s="14"/>
      <c r="IF255" s="14"/>
      <c r="IG255" s="14"/>
      <c r="IH255" s="14"/>
      <c r="II255" s="14"/>
      <c r="IJ255" s="14"/>
      <c r="IK255" s="14"/>
      <c r="IL255" s="14"/>
      <c r="IM255" s="14"/>
      <c r="IN255" s="14"/>
      <c r="IO255" s="14"/>
      <c r="IP255" s="14"/>
      <c r="IQ255" s="14"/>
      <c r="IR255" s="14"/>
      <c r="IS255" s="14"/>
    </row>
    <row r="256" spans="1:253" s="106" customFormat="1" ht="11.25" x14ac:dyDescent="0.2">
      <c r="A256" s="105"/>
      <c r="B256" s="105"/>
      <c r="C256" s="105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  <c r="FR256" s="14"/>
      <c r="FS256" s="14"/>
      <c r="FT256" s="14"/>
      <c r="FU256" s="14"/>
      <c r="FV256" s="14"/>
      <c r="FW256" s="14"/>
      <c r="FX256" s="14"/>
      <c r="FY256" s="14"/>
      <c r="FZ256" s="14"/>
      <c r="GA256" s="14"/>
      <c r="GB256" s="14"/>
      <c r="GC256" s="14"/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  <c r="GZ256" s="14"/>
      <c r="HA256" s="14"/>
      <c r="HB256" s="14"/>
      <c r="HC256" s="14"/>
      <c r="HD256" s="14"/>
      <c r="HE256" s="14"/>
      <c r="HF256" s="14"/>
      <c r="HG256" s="14"/>
      <c r="HH256" s="14"/>
      <c r="HI256" s="14"/>
      <c r="HJ256" s="14"/>
      <c r="HK256" s="14"/>
      <c r="HL256" s="14"/>
      <c r="HM256" s="14"/>
      <c r="HN256" s="14"/>
      <c r="HO256" s="14"/>
      <c r="HP256" s="14"/>
      <c r="HQ256" s="14"/>
      <c r="HR256" s="14"/>
      <c r="HS256" s="14"/>
      <c r="HT256" s="14"/>
      <c r="HU256" s="14"/>
      <c r="HV256" s="14"/>
      <c r="HW256" s="14"/>
      <c r="HX256" s="14"/>
      <c r="HY256" s="14"/>
      <c r="HZ256" s="14"/>
      <c r="IA256" s="14"/>
      <c r="IB256" s="14"/>
      <c r="IC256" s="14"/>
      <c r="ID256" s="14"/>
      <c r="IE256" s="14"/>
      <c r="IF256" s="14"/>
      <c r="IG256" s="14"/>
      <c r="IH256" s="14"/>
      <c r="II256" s="14"/>
      <c r="IJ256" s="14"/>
      <c r="IK256" s="14"/>
      <c r="IL256" s="14"/>
      <c r="IM256" s="14"/>
      <c r="IN256" s="14"/>
      <c r="IO256" s="14"/>
      <c r="IP256" s="14"/>
      <c r="IQ256" s="14"/>
      <c r="IR256" s="14"/>
      <c r="IS256" s="14"/>
    </row>
    <row r="257" spans="1:253" s="106" customFormat="1" ht="11.25" x14ac:dyDescent="0.2">
      <c r="A257" s="105"/>
      <c r="B257" s="105"/>
      <c r="C257" s="105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  <c r="FR257" s="14"/>
      <c r="FS257" s="14"/>
      <c r="FT257" s="14"/>
      <c r="FU257" s="14"/>
      <c r="FV257" s="14"/>
      <c r="FW257" s="14"/>
      <c r="FX257" s="14"/>
      <c r="FY257" s="14"/>
      <c r="FZ257" s="14"/>
      <c r="GA257" s="14"/>
      <c r="GB257" s="14"/>
      <c r="GC257" s="14"/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  <c r="GZ257" s="14"/>
      <c r="HA257" s="14"/>
      <c r="HB257" s="14"/>
      <c r="HC257" s="14"/>
      <c r="HD257" s="14"/>
      <c r="HE257" s="14"/>
      <c r="HF257" s="14"/>
      <c r="HG257" s="14"/>
      <c r="HH257" s="14"/>
      <c r="HI257" s="14"/>
      <c r="HJ257" s="14"/>
      <c r="HK257" s="14"/>
      <c r="HL257" s="14"/>
      <c r="HM257" s="14"/>
      <c r="HN257" s="14"/>
      <c r="HO257" s="14"/>
      <c r="HP257" s="14"/>
      <c r="HQ257" s="14"/>
      <c r="HR257" s="14"/>
      <c r="HS257" s="14"/>
      <c r="HT257" s="14"/>
      <c r="HU257" s="14"/>
      <c r="HV257" s="14"/>
      <c r="HW257" s="14"/>
      <c r="HX257" s="14"/>
      <c r="HY257" s="14"/>
      <c r="HZ257" s="14"/>
      <c r="IA257" s="14"/>
      <c r="IB257" s="14"/>
      <c r="IC257" s="14"/>
      <c r="ID257" s="14"/>
      <c r="IE257" s="14"/>
      <c r="IF257" s="14"/>
      <c r="IG257" s="14"/>
      <c r="IH257" s="14"/>
      <c r="II257" s="14"/>
      <c r="IJ257" s="14"/>
      <c r="IK257" s="14"/>
      <c r="IL257" s="14"/>
      <c r="IM257" s="14"/>
      <c r="IN257" s="14"/>
      <c r="IO257" s="14"/>
      <c r="IP257" s="14"/>
      <c r="IQ257" s="14"/>
      <c r="IR257" s="14"/>
      <c r="IS257" s="14"/>
    </row>
    <row r="258" spans="1:253" s="106" customFormat="1" ht="11.25" x14ac:dyDescent="0.2">
      <c r="A258" s="105"/>
      <c r="B258" s="105"/>
      <c r="C258" s="105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  <c r="FR258" s="14"/>
      <c r="FS258" s="14"/>
      <c r="FT258" s="14"/>
      <c r="FU258" s="14"/>
      <c r="FV258" s="14"/>
      <c r="FW258" s="14"/>
      <c r="FX258" s="14"/>
      <c r="FY258" s="14"/>
      <c r="FZ258" s="14"/>
      <c r="GA258" s="14"/>
      <c r="GB258" s="14"/>
      <c r="GC258" s="14"/>
      <c r="GD258" s="14"/>
      <c r="GE258" s="14"/>
      <c r="GF258" s="14"/>
      <c r="GG258" s="14"/>
      <c r="GH258" s="14"/>
      <c r="GI258" s="14"/>
      <c r="GJ258" s="14"/>
      <c r="GK258" s="14"/>
      <c r="GL258" s="14"/>
      <c r="GM258" s="14"/>
      <c r="GN258" s="14"/>
      <c r="GO258" s="14"/>
      <c r="GP258" s="14"/>
      <c r="GQ258" s="14"/>
      <c r="GR258" s="14"/>
      <c r="GS258" s="14"/>
      <c r="GT258" s="14"/>
      <c r="GU258" s="14"/>
      <c r="GV258" s="14"/>
      <c r="GW258" s="14"/>
      <c r="GX258" s="14"/>
      <c r="GY258" s="14"/>
      <c r="GZ258" s="14"/>
      <c r="HA258" s="14"/>
      <c r="HB258" s="14"/>
      <c r="HC258" s="14"/>
      <c r="HD258" s="14"/>
      <c r="HE258" s="14"/>
      <c r="HF258" s="14"/>
      <c r="HG258" s="14"/>
      <c r="HH258" s="14"/>
      <c r="HI258" s="14"/>
      <c r="HJ258" s="14"/>
      <c r="HK258" s="14"/>
      <c r="HL258" s="14"/>
      <c r="HM258" s="14"/>
      <c r="HN258" s="14"/>
      <c r="HO258" s="14"/>
      <c r="HP258" s="14"/>
      <c r="HQ258" s="14"/>
      <c r="HR258" s="14"/>
      <c r="HS258" s="14"/>
      <c r="HT258" s="14"/>
      <c r="HU258" s="14"/>
      <c r="HV258" s="14"/>
      <c r="HW258" s="14"/>
      <c r="HX258" s="14"/>
      <c r="HY258" s="14"/>
      <c r="HZ258" s="14"/>
      <c r="IA258" s="14"/>
      <c r="IB258" s="14"/>
      <c r="IC258" s="14"/>
      <c r="ID258" s="14"/>
      <c r="IE258" s="14"/>
      <c r="IF258" s="14"/>
      <c r="IG258" s="14"/>
      <c r="IH258" s="14"/>
      <c r="II258" s="14"/>
      <c r="IJ258" s="14"/>
      <c r="IK258" s="14"/>
      <c r="IL258" s="14"/>
      <c r="IM258" s="14"/>
      <c r="IN258" s="14"/>
      <c r="IO258" s="14"/>
      <c r="IP258" s="14"/>
      <c r="IQ258" s="14"/>
      <c r="IR258" s="14"/>
      <c r="IS258" s="14"/>
    </row>
    <row r="259" spans="1:253" s="106" customFormat="1" ht="11.25" x14ac:dyDescent="0.2">
      <c r="A259" s="105"/>
      <c r="B259" s="105"/>
      <c r="C259" s="105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  <c r="GW259" s="14"/>
      <c r="GX259" s="14"/>
      <c r="GY259" s="14"/>
      <c r="GZ259" s="14"/>
      <c r="HA259" s="14"/>
      <c r="HB259" s="14"/>
      <c r="HC259" s="14"/>
      <c r="HD259" s="14"/>
      <c r="HE259" s="14"/>
      <c r="HF259" s="14"/>
      <c r="HG259" s="14"/>
      <c r="HH259" s="14"/>
      <c r="HI259" s="14"/>
      <c r="HJ259" s="14"/>
      <c r="HK259" s="14"/>
      <c r="HL259" s="14"/>
      <c r="HM259" s="14"/>
      <c r="HN259" s="14"/>
      <c r="HO259" s="14"/>
      <c r="HP259" s="14"/>
      <c r="HQ259" s="14"/>
      <c r="HR259" s="14"/>
      <c r="HS259" s="14"/>
      <c r="HT259" s="14"/>
      <c r="HU259" s="14"/>
      <c r="HV259" s="14"/>
      <c r="HW259" s="14"/>
      <c r="HX259" s="14"/>
      <c r="HY259" s="14"/>
      <c r="HZ259" s="14"/>
      <c r="IA259" s="14"/>
      <c r="IB259" s="14"/>
      <c r="IC259" s="14"/>
      <c r="ID259" s="14"/>
      <c r="IE259" s="14"/>
      <c r="IF259" s="14"/>
      <c r="IG259" s="14"/>
      <c r="IH259" s="14"/>
      <c r="II259" s="14"/>
      <c r="IJ259" s="14"/>
      <c r="IK259" s="14"/>
      <c r="IL259" s="14"/>
      <c r="IM259" s="14"/>
      <c r="IN259" s="14"/>
      <c r="IO259" s="14"/>
      <c r="IP259" s="14"/>
      <c r="IQ259" s="14"/>
      <c r="IR259" s="14"/>
      <c r="IS259" s="14"/>
    </row>
    <row r="260" spans="1:253" s="106" customFormat="1" ht="11.25" x14ac:dyDescent="0.2">
      <c r="A260" s="105"/>
      <c r="B260" s="105"/>
      <c r="C260" s="105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  <c r="GS260" s="14"/>
      <c r="GT260" s="14"/>
      <c r="GU260" s="14"/>
      <c r="GV260" s="14"/>
      <c r="GW260" s="14"/>
      <c r="GX260" s="14"/>
      <c r="GY260" s="14"/>
      <c r="GZ260" s="14"/>
      <c r="HA260" s="14"/>
      <c r="HB260" s="14"/>
      <c r="HC260" s="14"/>
      <c r="HD260" s="14"/>
      <c r="HE260" s="14"/>
      <c r="HF260" s="14"/>
      <c r="HG260" s="14"/>
      <c r="HH260" s="14"/>
      <c r="HI260" s="14"/>
      <c r="HJ260" s="14"/>
      <c r="HK260" s="14"/>
      <c r="HL260" s="14"/>
      <c r="HM260" s="14"/>
      <c r="HN260" s="14"/>
      <c r="HO260" s="14"/>
      <c r="HP260" s="14"/>
      <c r="HQ260" s="14"/>
      <c r="HR260" s="14"/>
      <c r="HS260" s="14"/>
      <c r="HT260" s="14"/>
      <c r="HU260" s="14"/>
      <c r="HV260" s="14"/>
      <c r="HW260" s="14"/>
      <c r="HX260" s="14"/>
      <c r="HY260" s="14"/>
      <c r="HZ260" s="14"/>
      <c r="IA260" s="14"/>
      <c r="IB260" s="14"/>
      <c r="IC260" s="14"/>
      <c r="ID260" s="14"/>
      <c r="IE260" s="14"/>
      <c r="IF260" s="14"/>
      <c r="IG260" s="14"/>
      <c r="IH260" s="14"/>
      <c r="II260" s="14"/>
      <c r="IJ260" s="14"/>
      <c r="IK260" s="14"/>
      <c r="IL260" s="14"/>
      <c r="IM260" s="14"/>
      <c r="IN260" s="14"/>
      <c r="IO260" s="14"/>
      <c r="IP260" s="14"/>
      <c r="IQ260" s="14"/>
      <c r="IR260" s="14"/>
      <c r="IS260" s="14"/>
    </row>
    <row r="261" spans="1:253" s="106" customFormat="1" ht="11.25" x14ac:dyDescent="0.2">
      <c r="A261" s="105"/>
      <c r="B261" s="105"/>
      <c r="C261" s="105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  <c r="FJ261" s="14"/>
      <c r="FK261" s="14"/>
      <c r="FL261" s="14"/>
      <c r="FM261" s="14"/>
      <c r="FN261" s="14"/>
      <c r="FO261" s="14"/>
      <c r="FP261" s="14"/>
      <c r="FQ261" s="14"/>
      <c r="FR261" s="14"/>
      <c r="FS261" s="14"/>
      <c r="FT261" s="14"/>
      <c r="FU261" s="14"/>
      <c r="FV261" s="14"/>
      <c r="FW261" s="14"/>
      <c r="FX261" s="14"/>
      <c r="FY261" s="14"/>
      <c r="FZ261" s="14"/>
      <c r="GA261" s="14"/>
      <c r="GB261" s="14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  <c r="GS261" s="14"/>
      <c r="GT261" s="14"/>
      <c r="GU261" s="14"/>
      <c r="GV261" s="14"/>
      <c r="GW261" s="14"/>
      <c r="GX261" s="14"/>
      <c r="GY261" s="14"/>
      <c r="GZ261" s="14"/>
      <c r="HA261" s="14"/>
      <c r="HB261" s="14"/>
      <c r="HC261" s="14"/>
      <c r="HD261" s="14"/>
      <c r="HE261" s="14"/>
      <c r="HF261" s="14"/>
      <c r="HG261" s="14"/>
      <c r="HH261" s="14"/>
      <c r="HI261" s="14"/>
      <c r="HJ261" s="14"/>
      <c r="HK261" s="14"/>
      <c r="HL261" s="14"/>
      <c r="HM261" s="14"/>
      <c r="HN261" s="14"/>
      <c r="HO261" s="14"/>
      <c r="HP261" s="14"/>
      <c r="HQ261" s="14"/>
      <c r="HR261" s="14"/>
      <c r="HS261" s="14"/>
      <c r="HT261" s="14"/>
      <c r="HU261" s="14"/>
      <c r="HV261" s="14"/>
      <c r="HW261" s="14"/>
      <c r="HX261" s="14"/>
      <c r="HY261" s="14"/>
      <c r="HZ261" s="14"/>
      <c r="IA261" s="14"/>
      <c r="IB261" s="14"/>
      <c r="IC261" s="14"/>
      <c r="ID261" s="14"/>
      <c r="IE261" s="14"/>
      <c r="IF261" s="14"/>
      <c r="IG261" s="14"/>
      <c r="IH261" s="14"/>
      <c r="II261" s="14"/>
      <c r="IJ261" s="14"/>
      <c r="IK261" s="14"/>
      <c r="IL261" s="14"/>
      <c r="IM261" s="14"/>
      <c r="IN261" s="14"/>
      <c r="IO261" s="14"/>
      <c r="IP261" s="14"/>
      <c r="IQ261" s="14"/>
      <c r="IR261" s="14"/>
      <c r="IS261" s="14"/>
    </row>
    <row r="262" spans="1:253" s="106" customFormat="1" ht="11.25" x14ac:dyDescent="0.2">
      <c r="A262" s="105"/>
      <c r="B262" s="105"/>
      <c r="C262" s="105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  <c r="FG262" s="14"/>
      <c r="FH262" s="14"/>
      <c r="FI262" s="14"/>
      <c r="FJ262" s="14"/>
      <c r="FK262" s="14"/>
      <c r="FL262" s="14"/>
      <c r="FM262" s="14"/>
      <c r="FN262" s="14"/>
      <c r="FO262" s="14"/>
      <c r="FP262" s="14"/>
      <c r="FQ262" s="14"/>
      <c r="FR262" s="14"/>
      <c r="FS262" s="14"/>
      <c r="FT262" s="14"/>
      <c r="FU262" s="14"/>
      <c r="FV262" s="14"/>
      <c r="FW262" s="14"/>
      <c r="FX262" s="14"/>
      <c r="FY262" s="14"/>
      <c r="FZ262" s="14"/>
      <c r="GA262" s="14"/>
      <c r="GB262" s="14"/>
      <c r="GC262" s="14"/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14"/>
      <c r="GP262" s="14"/>
      <c r="GQ262" s="14"/>
      <c r="GR262" s="14"/>
      <c r="GS262" s="14"/>
      <c r="GT262" s="14"/>
      <c r="GU262" s="14"/>
      <c r="GV262" s="14"/>
      <c r="GW262" s="14"/>
      <c r="GX262" s="14"/>
      <c r="GY262" s="14"/>
      <c r="GZ262" s="14"/>
      <c r="HA262" s="14"/>
      <c r="HB262" s="14"/>
      <c r="HC262" s="14"/>
      <c r="HD262" s="14"/>
      <c r="HE262" s="14"/>
      <c r="HF262" s="14"/>
      <c r="HG262" s="14"/>
      <c r="HH262" s="14"/>
      <c r="HI262" s="14"/>
      <c r="HJ262" s="14"/>
      <c r="HK262" s="14"/>
      <c r="HL262" s="14"/>
      <c r="HM262" s="14"/>
      <c r="HN262" s="14"/>
      <c r="HO262" s="14"/>
      <c r="HP262" s="14"/>
      <c r="HQ262" s="14"/>
      <c r="HR262" s="14"/>
      <c r="HS262" s="14"/>
      <c r="HT262" s="14"/>
      <c r="HU262" s="14"/>
      <c r="HV262" s="14"/>
      <c r="HW262" s="14"/>
      <c r="HX262" s="14"/>
      <c r="HY262" s="14"/>
      <c r="HZ262" s="14"/>
      <c r="IA262" s="14"/>
      <c r="IB262" s="14"/>
      <c r="IC262" s="14"/>
      <c r="ID262" s="14"/>
      <c r="IE262" s="14"/>
      <c r="IF262" s="14"/>
      <c r="IG262" s="14"/>
      <c r="IH262" s="14"/>
      <c r="II262" s="14"/>
      <c r="IJ262" s="14"/>
      <c r="IK262" s="14"/>
      <c r="IL262" s="14"/>
      <c r="IM262" s="14"/>
      <c r="IN262" s="14"/>
      <c r="IO262" s="14"/>
      <c r="IP262" s="14"/>
      <c r="IQ262" s="14"/>
      <c r="IR262" s="14"/>
      <c r="IS262" s="14"/>
    </row>
    <row r="263" spans="1:253" s="106" customFormat="1" ht="11.25" x14ac:dyDescent="0.2">
      <c r="A263" s="105"/>
      <c r="B263" s="105"/>
      <c r="C263" s="105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14"/>
      <c r="HD263" s="14"/>
      <c r="HE263" s="14"/>
      <c r="HF263" s="14"/>
      <c r="HG263" s="14"/>
      <c r="HH263" s="14"/>
      <c r="HI263" s="14"/>
      <c r="HJ263" s="14"/>
      <c r="HK263" s="14"/>
      <c r="HL263" s="14"/>
      <c r="HM263" s="14"/>
      <c r="HN263" s="14"/>
      <c r="HO263" s="14"/>
      <c r="HP263" s="14"/>
      <c r="HQ263" s="14"/>
      <c r="HR263" s="14"/>
      <c r="HS263" s="14"/>
      <c r="HT263" s="14"/>
      <c r="HU263" s="14"/>
      <c r="HV263" s="14"/>
      <c r="HW263" s="14"/>
      <c r="HX263" s="14"/>
      <c r="HY263" s="14"/>
      <c r="HZ263" s="14"/>
      <c r="IA263" s="14"/>
      <c r="IB263" s="14"/>
      <c r="IC263" s="14"/>
      <c r="ID263" s="14"/>
      <c r="IE263" s="14"/>
      <c r="IF263" s="14"/>
      <c r="IG263" s="14"/>
      <c r="IH263" s="14"/>
      <c r="II263" s="14"/>
      <c r="IJ263" s="14"/>
      <c r="IK263" s="14"/>
      <c r="IL263" s="14"/>
      <c r="IM263" s="14"/>
      <c r="IN263" s="14"/>
      <c r="IO263" s="14"/>
      <c r="IP263" s="14"/>
      <c r="IQ263" s="14"/>
      <c r="IR263" s="14"/>
      <c r="IS263" s="14"/>
    </row>
    <row r="264" spans="1:253" s="106" customFormat="1" ht="11.25" x14ac:dyDescent="0.2">
      <c r="A264" s="105"/>
      <c r="B264" s="105"/>
      <c r="C264" s="105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14"/>
      <c r="HD264" s="14"/>
      <c r="HE264" s="14"/>
      <c r="HF264" s="14"/>
      <c r="HG264" s="14"/>
      <c r="HH264" s="14"/>
      <c r="HI264" s="14"/>
      <c r="HJ264" s="14"/>
      <c r="HK264" s="14"/>
      <c r="HL264" s="14"/>
      <c r="HM264" s="14"/>
      <c r="HN264" s="14"/>
      <c r="HO264" s="14"/>
      <c r="HP264" s="14"/>
      <c r="HQ264" s="14"/>
      <c r="HR264" s="14"/>
      <c r="HS264" s="14"/>
      <c r="HT264" s="14"/>
      <c r="HU264" s="14"/>
      <c r="HV264" s="14"/>
      <c r="HW264" s="14"/>
      <c r="HX264" s="14"/>
      <c r="HY264" s="14"/>
      <c r="HZ264" s="14"/>
      <c r="IA264" s="14"/>
      <c r="IB264" s="14"/>
      <c r="IC264" s="14"/>
      <c r="ID264" s="14"/>
      <c r="IE264" s="14"/>
      <c r="IF264" s="14"/>
      <c r="IG264" s="14"/>
      <c r="IH264" s="14"/>
      <c r="II264" s="14"/>
      <c r="IJ264" s="14"/>
      <c r="IK264" s="14"/>
      <c r="IL264" s="14"/>
      <c r="IM264" s="14"/>
      <c r="IN264" s="14"/>
      <c r="IO264" s="14"/>
      <c r="IP264" s="14"/>
      <c r="IQ264" s="14"/>
      <c r="IR264" s="14"/>
      <c r="IS264" s="14"/>
    </row>
  </sheetData>
  <sheetProtection selectLockedCells="1" selectUnlockedCells="1"/>
  <autoFilter ref="A7:H13"/>
  <mergeCells count="14">
    <mergeCell ref="C140:C141"/>
    <mergeCell ref="A244:C244"/>
    <mergeCell ref="A9:A14"/>
    <mergeCell ref="B10:B14"/>
    <mergeCell ref="C11:C14"/>
    <mergeCell ref="C40:C42"/>
    <mergeCell ref="C85:C90"/>
    <mergeCell ref="B90:B93"/>
    <mergeCell ref="C92:C93"/>
    <mergeCell ref="E1:H1"/>
    <mergeCell ref="E2:H2"/>
    <mergeCell ref="E3:H3"/>
    <mergeCell ref="A109:A113"/>
    <mergeCell ref="B109:B111"/>
  </mergeCells>
  <pageMargins left="0.9055118110236221" right="0" top="0.55118110236220474" bottom="0.39370078740157483" header="0.31496062992125984" footer="0.11811023622047245"/>
  <pageSetup paperSize="9" scale="75" firstPageNumber="0" fitToHeight="0" orientation="portrait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abSelected="1" workbookViewId="0">
      <selection activeCell="E19" sqref="E19"/>
    </sheetView>
  </sheetViews>
  <sheetFormatPr defaultRowHeight="15" x14ac:dyDescent="0.25"/>
  <cols>
    <col min="3" max="3" width="7.7109375" customWidth="1"/>
    <col min="4" max="4" width="31.5703125" customWidth="1"/>
    <col min="5" max="5" width="15.85546875" customWidth="1"/>
    <col min="6" max="6" width="14.42578125" customWidth="1"/>
    <col min="7" max="7" width="16.7109375" customWidth="1"/>
  </cols>
  <sheetData>
    <row r="1" spans="1:7" x14ac:dyDescent="0.25">
      <c r="A1" s="365"/>
      <c r="B1" s="365"/>
      <c r="C1" s="365"/>
      <c r="D1" s="674" t="s">
        <v>543</v>
      </c>
      <c r="E1" s="674"/>
      <c r="F1" s="674"/>
      <c r="G1" s="367"/>
    </row>
    <row r="2" spans="1:7" x14ac:dyDescent="0.25">
      <c r="A2" s="365"/>
      <c r="B2" s="365"/>
      <c r="C2" s="365"/>
      <c r="D2" s="672" t="s">
        <v>507</v>
      </c>
      <c r="E2" s="672"/>
      <c r="F2" s="672"/>
      <c r="G2" s="673"/>
    </row>
    <row r="3" spans="1:7" x14ac:dyDescent="0.25">
      <c r="A3" s="365"/>
      <c r="B3" s="365"/>
      <c r="C3" s="365"/>
      <c r="D3" s="366" t="s">
        <v>544</v>
      </c>
      <c r="E3" s="366"/>
      <c r="F3" s="366"/>
      <c r="G3" s="367"/>
    </row>
    <row r="4" spans="1:7" x14ac:dyDescent="0.25">
      <c r="A4" s="365"/>
      <c r="B4" s="365"/>
      <c r="C4" s="365"/>
      <c r="D4" s="366"/>
      <c r="E4" s="366"/>
      <c r="F4" s="366"/>
      <c r="G4" s="367"/>
    </row>
    <row r="5" spans="1:7" ht="15.75" x14ac:dyDescent="0.25">
      <c r="A5" s="368" t="s">
        <v>508</v>
      </c>
      <c r="B5" s="368"/>
      <c r="C5" s="368"/>
      <c r="D5" s="368"/>
      <c r="E5" s="368"/>
      <c r="F5" s="368"/>
      <c r="G5" s="368"/>
    </row>
    <row r="6" spans="1:7" ht="15.75" x14ac:dyDescent="0.25">
      <c r="A6" s="368" t="s">
        <v>509</v>
      </c>
      <c r="B6" s="368"/>
      <c r="C6" s="368"/>
      <c r="D6" s="368"/>
      <c r="E6" s="368"/>
      <c r="F6" s="368"/>
      <c r="G6" s="368"/>
    </row>
    <row r="7" spans="1:7" ht="25.5" customHeight="1" x14ac:dyDescent="0.25">
      <c r="A7" s="369" t="s">
        <v>28</v>
      </c>
      <c r="B7" s="369" t="s">
        <v>4</v>
      </c>
      <c r="C7" s="370" t="s">
        <v>510</v>
      </c>
      <c r="D7" s="371" t="s">
        <v>54</v>
      </c>
      <c r="E7" s="607" t="s">
        <v>55</v>
      </c>
      <c r="F7" s="607" t="s">
        <v>494</v>
      </c>
      <c r="G7" s="372" t="s">
        <v>495</v>
      </c>
    </row>
    <row r="8" spans="1:7" ht="15.75" thickBot="1" x14ac:dyDescent="0.3">
      <c r="A8" s="373" t="s">
        <v>511</v>
      </c>
      <c r="B8" s="374" t="s">
        <v>512</v>
      </c>
      <c r="C8" s="374"/>
      <c r="D8" s="374"/>
      <c r="E8" s="613">
        <f>E9+E20+E38</f>
        <v>4080579.6399999997</v>
      </c>
      <c r="F8" s="613"/>
      <c r="G8" s="606">
        <v>4080579.6399999997</v>
      </c>
    </row>
    <row r="9" spans="1:7" x14ac:dyDescent="0.25">
      <c r="A9" s="376" t="s">
        <v>513</v>
      </c>
      <c r="B9" s="377" t="s">
        <v>514</v>
      </c>
      <c r="C9" s="377"/>
      <c r="D9" s="377"/>
      <c r="E9" s="614">
        <f>E10+E13</f>
        <v>2722578</v>
      </c>
      <c r="F9" s="614"/>
      <c r="G9" s="605">
        <v>2722578</v>
      </c>
    </row>
    <row r="10" spans="1:7" x14ac:dyDescent="0.25">
      <c r="A10" s="378">
        <v>852</v>
      </c>
      <c r="B10" s="379"/>
      <c r="C10" s="379"/>
      <c r="D10" s="380" t="s">
        <v>37</v>
      </c>
      <c r="E10" s="615">
        <f>E11</f>
        <v>150000</v>
      </c>
      <c r="F10" s="615"/>
      <c r="G10" s="608">
        <v>150000</v>
      </c>
    </row>
    <row r="11" spans="1:7" ht="24" customHeight="1" x14ac:dyDescent="0.25">
      <c r="A11" s="381"/>
      <c r="B11" s="382">
        <v>85232</v>
      </c>
      <c r="C11" s="383"/>
      <c r="D11" s="384" t="s">
        <v>68</v>
      </c>
      <c r="E11" s="616">
        <f>E12</f>
        <v>150000</v>
      </c>
      <c r="F11" s="616"/>
      <c r="G11" s="609">
        <v>150000</v>
      </c>
    </row>
    <row r="12" spans="1:7" ht="47.25" customHeight="1" x14ac:dyDescent="0.25">
      <c r="A12" s="381"/>
      <c r="B12" s="385"/>
      <c r="C12" s="386">
        <v>2510</v>
      </c>
      <c r="D12" s="385" t="s">
        <v>515</v>
      </c>
      <c r="E12" s="617">
        <v>150000</v>
      </c>
      <c r="F12" s="617"/>
      <c r="G12" s="610">
        <v>150000</v>
      </c>
    </row>
    <row r="13" spans="1:7" ht="33" customHeight="1" x14ac:dyDescent="0.25">
      <c r="A13" s="387">
        <v>921</v>
      </c>
      <c r="B13" s="388"/>
      <c r="C13" s="389"/>
      <c r="D13" s="380" t="s">
        <v>56</v>
      </c>
      <c r="E13" s="618">
        <f>E14+E16+E18</f>
        <v>2572578</v>
      </c>
      <c r="F13" s="618"/>
      <c r="G13" s="390">
        <v>2572578</v>
      </c>
    </row>
    <row r="14" spans="1:7" ht="27.75" customHeight="1" x14ac:dyDescent="0.25">
      <c r="A14" s="391"/>
      <c r="B14" s="392">
        <v>92109</v>
      </c>
      <c r="C14" s="393"/>
      <c r="D14" s="384" t="s">
        <v>57</v>
      </c>
      <c r="E14" s="619">
        <f>E15</f>
        <v>1531246</v>
      </c>
      <c r="F14" s="619"/>
      <c r="G14" s="394">
        <v>1531246</v>
      </c>
    </row>
    <row r="15" spans="1:7" ht="31.5" customHeight="1" x14ac:dyDescent="0.25">
      <c r="A15" s="395"/>
      <c r="B15" s="396"/>
      <c r="C15" s="397">
        <v>2480</v>
      </c>
      <c r="D15" s="398" t="s">
        <v>58</v>
      </c>
      <c r="E15" s="620">
        <v>1531246</v>
      </c>
      <c r="F15" s="620"/>
      <c r="G15" s="399">
        <v>1531246</v>
      </c>
    </row>
    <row r="16" spans="1:7" x14ac:dyDescent="0.25">
      <c r="A16" s="395"/>
      <c r="B16" s="392">
        <v>92116</v>
      </c>
      <c r="C16" s="393"/>
      <c r="D16" s="384" t="s">
        <v>59</v>
      </c>
      <c r="E16" s="619">
        <f>E17</f>
        <v>431742</v>
      </c>
      <c r="F16" s="619"/>
      <c r="G16" s="394">
        <v>431742</v>
      </c>
    </row>
    <row r="17" spans="1:7" ht="29.25" customHeight="1" x14ac:dyDescent="0.25">
      <c r="A17" s="395"/>
      <c r="B17" s="396"/>
      <c r="C17" s="397">
        <v>2480</v>
      </c>
      <c r="D17" s="398" t="s">
        <v>58</v>
      </c>
      <c r="E17" s="620">
        <v>431742</v>
      </c>
      <c r="F17" s="620"/>
      <c r="G17" s="399">
        <v>431742</v>
      </c>
    </row>
    <row r="18" spans="1:7" x14ac:dyDescent="0.25">
      <c r="A18" s="395"/>
      <c r="B18" s="392">
        <v>92118</v>
      </c>
      <c r="C18" s="400"/>
      <c r="D18" s="401" t="s">
        <v>60</v>
      </c>
      <c r="E18" s="621">
        <f>E19</f>
        <v>609590</v>
      </c>
      <c r="F18" s="621"/>
      <c r="G18" s="402">
        <v>609590</v>
      </c>
    </row>
    <row r="19" spans="1:7" ht="35.25" customHeight="1" thickBot="1" x14ac:dyDescent="0.3">
      <c r="A19" s="403"/>
      <c r="B19" s="404"/>
      <c r="C19" s="405">
        <v>2480</v>
      </c>
      <c r="D19" s="406" t="s">
        <v>58</v>
      </c>
      <c r="E19" s="642">
        <v>609590</v>
      </c>
      <c r="F19" s="622"/>
      <c r="G19" s="407">
        <v>609590</v>
      </c>
    </row>
    <row r="20" spans="1:7" x14ac:dyDescent="0.25">
      <c r="A20" s="408" t="s">
        <v>516</v>
      </c>
      <c r="B20" s="409" t="s">
        <v>517</v>
      </c>
      <c r="C20" s="409"/>
      <c r="D20" s="409"/>
      <c r="E20" s="665">
        <f>E21+E25+E30+E33</f>
        <v>894835.42999999993</v>
      </c>
      <c r="F20" s="623"/>
      <c r="G20" s="410">
        <v>894835.42999999993</v>
      </c>
    </row>
    <row r="21" spans="1:7" x14ac:dyDescent="0.25">
      <c r="A21" s="411">
        <v>600</v>
      </c>
      <c r="B21" s="412"/>
      <c r="C21" s="412"/>
      <c r="D21" s="413" t="s">
        <v>518</v>
      </c>
      <c r="E21" s="624">
        <f>E22</f>
        <v>670585.42999999993</v>
      </c>
      <c r="F21" s="624"/>
      <c r="G21" s="414">
        <v>670585.42999999993</v>
      </c>
    </row>
    <row r="22" spans="1:7" x14ac:dyDescent="0.25">
      <c r="A22" s="415"/>
      <c r="B22" s="416">
        <v>60004</v>
      </c>
      <c r="C22" s="416"/>
      <c r="D22" s="661" t="s">
        <v>61</v>
      </c>
      <c r="E22" s="644">
        <f>E23+E24</f>
        <v>670585.42999999993</v>
      </c>
      <c r="F22" s="644"/>
      <c r="G22" s="417">
        <v>670585.42999999993</v>
      </c>
    </row>
    <row r="23" spans="1:7" ht="56.25" customHeight="1" x14ac:dyDescent="0.25">
      <c r="A23" s="418"/>
      <c r="B23" s="419"/>
      <c r="C23" s="420">
        <v>2310</v>
      </c>
      <c r="D23" s="421" t="s">
        <v>519</v>
      </c>
      <c r="E23" s="647">
        <v>460000</v>
      </c>
      <c r="F23" s="647"/>
      <c r="G23" s="662">
        <v>460000</v>
      </c>
    </row>
    <row r="24" spans="1:7" ht="57" customHeight="1" x14ac:dyDescent="0.25">
      <c r="A24" s="423"/>
      <c r="B24" s="419"/>
      <c r="C24" s="420">
        <v>2710</v>
      </c>
      <c r="D24" s="424" t="s">
        <v>520</v>
      </c>
      <c r="E24" s="647">
        <v>210585.43</v>
      </c>
      <c r="F24" s="647"/>
      <c r="G24" s="662">
        <v>210585.43</v>
      </c>
    </row>
    <row r="25" spans="1:7" x14ac:dyDescent="0.25">
      <c r="A25" s="411">
        <v>801</v>
      </c>
      <c r="B25" s="413"/>
      <c r="C25" s="413"/>
      <c r="D25" s="425" t="s">
        <v>49</v>
      </c>
      <c r="E25" s="643">
        <f>E26+E28</f>
        <v>49250</v>
      </c>
      <c r="F25" s="627"/>
      <c r="G25" s="426">
        <v>49250</v>
      </c>
    </row>
    <row r="26" spans="1:7" x14ac:dyDescent="0.25">
      <c r="A26" s="427"/>
      <c r="B26" s="428">
        <v>80101</v>
      </c>
      <c r="C26" s="428"/>
      <c r="D26" s="429" t="s">
        <v>89</v>
      </c>
      <c r="E26" s="663">
        <f>E27</f>
        <v>3250</v>
      </c>
      <c r="F26" s="628"/>
      <c r="G26" s="430">
        <v>3250</v>
      </c>
    </row>
    <row r="27" spans="1:7" ht="58.5" customHeight="1" x14ac:dyDescent="0.25">
      <c r="A27" s="427"/>
      <c r="B27" s="431"/>
      <c r="C27" s="420">
        <v>2310</v>
      </c>
      <c r="D27" s="421" t="s">
        <v>519</v>
      </c>
      <c r="E27" s="625">
        <v>3250</v>
      </c>
      <c r="F27" s="625"/>
      <c r="G27" s="432">
        <v>3250</v>
      </c>
    </row>
    <row r="28" spans="1:7" x14ac:dyDescent="0.25">
      <c r="A28" s="433"/>
      <c r="B28" s="416">
        <v>80104</v>
      </c>
      <c r="C28" s="416"/>
      <c r="D28" s="434" t="s">
        <v>50</v>
      </c>
      <c r="E28" s="644">
        <f>E29</f>
        <v>46000</v>
      </c>
      <c r="F28" s="644"/>
      <c r="G28" s="417">
        <v>46000</v>
      </c>
    </row>
    <row r="29" spans="1:7" ht="57.75" customHeight="1" x14ac:dyDescent="0.25">
      <c r="A29" s="433"/>
      <c r="B29" s="435"/>
      <c r="C29" s="420">
        <v>2310</v>
      </c>
      <c r="D29" s="421" t="s">
        <v>519</v>
      </c>
      <c r="E29" s="625">
        <v>46000</v>
      </c>
      <c r="F29" s="625"/>
      <c r="G29" s="422">
        <v>46000</v>
      </c>
    </row>
    <row r="30" spans="1:7" x14ac:dyDescent="0.25">
      <c r="A30" s="387">
        <v>851</v>
      </c>
      <c r="B30" s="388"/>
      <c r="C30" s="437"/>
      <c r="D30" s="380" t="s">
        <v>62</v>
      </c>
      <c r="E30" s="629">
        <f>E31</f>
        <v>25000</v>
      </c>
      <c r="F30" s="629"/>
      <c r="G30" s="390">
        <v>25000</v>
      </c>
    </row>
    <row r="31" spans="1:7" x14ac:dyDescent="0.25">
      <c r="A31" s="438"/>
      <c r="B31" s="392">
        <v>85154</v>
      </c>
      <c r="C31" s="393"/>
      <c r="D31" s="384" t="s">
        <v>63</v>
      </c>
      <c r="E31" s="619">
        <f>E32</f>
        <v>25000</v>
      </c>
      <c r="F31" s="619"/>
      <c r="G31" s="394">
        <v>25000</v>
      </c>
    </row>
    <row r="32" spans="1:7" ht="53.25" customHeight="1" x14ac:dyDescent="0.25">
      <c r="A32" s="439"/>
      <c r="B32" s="436"/>
      <c r="C32" s="440">
        <v>2710</v>
      </c>
      <c r="D32" s="441" t="s">
        <v>521</v>
      </c>
      <c r="E32" s="630">
        <v>25000</v>
      </c>
      <c r="F32" s="630"/>
      <c r="G32" s="442">
        <v>25000</v>
      </c>
    </row>
    <row r="33" spans="1:7" ht="33" customHeight="1" x14ac:dyDescent="0.25">
      <c r="A33" s="443">
        <v>900</v>
      </c>
      <c r="B33" s="444"/>
      <c r="C33" s="445"/>
      <c r="D33" s="446" t="s">
        <v>64</v>
      </c>
      <c r="E33" s="631">
        <f>E34+E36</f>
        <v>150000</v>
      </c>
      <c r="F33" s="631"/>
      <c r="G33" s="447">
        <v>150000</v>
      </c>
    </row>
    <row r="34" spans="1:7" ht="24" customHeight="1" x14ac:dyDescent="0.25">
      <c r="A34" s="448"/>
      <c r="B34" s="449">
        <v>90026</v>
      </c>
      <c r="C34" s="450"/>
      <c r="D34" s="451" t="s">
        <v>93</v>
      </c>
      <c r="E34" s="632">
        <f>E35</f>
        <v>30000</v>
      </c>
      <c r="F34" s="632"/>
      <c r="G34" s="452">
        <v>30000</v>
      </c>
    </row>
    <row r="35" spans="1:7" ht="54.75" customHeight="1" x14ac:dyDescent="0.25">
      <c r="A35" s="448"/>
      <c r="B35" s="453"/>
      <c r="C35" s="397">
        <v>2320</v>
      </c>
      <c r="D35" s="398" t="s">
        <v>522</v>
      </c>
      <c r="E35" s="620">
        <v>30000</v>
      </c>
      <c r="F35" s="620"/>
      <c r="G35" s="399">
        <v>30000</v>
      </c>
    </row>
    <row r="36" spans="1:7" x14ac:dyDescent="0.25">
      <c r="A36" s="448"/>
      <c r="B36" s="454">
        <v>90013</v>
      </c>
      <c r="C36" s="455"/>
      <c r="D36" s="456" t="s">
        <v>65</v>
      </c>
      <c r="E36" s="633">
        <f>E37</f>
        <v>120000</v>
      </c>
      <c r="F36" s="633"/>
      <c r="G36" s="457">
        <v>120000</v>
      </c>
    </row>
    <row r="37" spans="1:7" ht="62.25" customHeight="1" x14ac:dyDescent="0.25">
      <c r="A37" s="458"/>
      <c r="B37" s="459"/>
      <c r="C37" s="460">
        <v>2310</v>
      </c>
      <c r="D37" s="461" t="s">
        <v>519</v>
      </c>
      <c r="E37" s="634">
        <v>120000</v>
      </c>
      <c r="F37" s="634"/>
      <c r="G37" s="462">
        <v>120000</v>
      </c>
    </row>
    <row r="38" spans="1:7" x14ac:dyDescent="0.25">
      <c r="A38" s="463" t="s">
        <v>523</v>
      </c>
      <c r="B38" s="464" t="s">
        <v>524</v>
      </c>
      <c r="C38" s="464"/>
      <c r="D38" s="465"/>
      <c r="E38" s="635">
        <f>E39</f>
        <v>463166.21</v>
      </c>
      <c r="F38" s="635"/>
      <c r="G38" s="466">
        <v>463166.21</v>
      </c>
    </row>
    <row r="39" spans="1:7" ht="24.75" customHeight="1" x14ac:dyDescent="0.25">
      <c r="A39" s="467">
        <v>700</v>
      </c>
      <c r="B39" s="468"/>
      <c r="C39" s="469"/>
      <c r="D39" s="470" t="s">
        <v>66</v>
      </c>
      <c r="E39" s="636">
        <f>E40</f>
        <v>463166.21</v>
      </c>
      <c r="F39" s="636"/>
      <c r="G39" s="471">
        <v>463166.21</v>
      </c>
    </row>
    <row r="40" spans="1:7" ht="24" customHeight="1" x14ac:dyDescent="0.25">
      <c r="A40" s="472"/>
      <c r="B40" s="473">
        <v>70001</v>
      </c>
      <c r="C40" s="474"/>
      <c r="D40" s="475" t="s">
        <v>525</v>
      </c>
      <c r="E40" s="637">
        <f>E41</f>
        <v>463166.21</v>
      </c>
      <c r="F40" s="637"/>
      <c r="G40" s="476">
        <v>463166.21</v>
      </c>
    </row>
    <row r="41" spans="1:7" ht="33.75" customHeight="1" x14ac:dyDescent="0.25">
      <c r="A41" s="477"/>
      <c r="B41" s="478"/>
      <c r="C41" s="479">
        <v>2650</v>
      </c>
      <c r="D41" s="480" t="s">
        <v>67</v>
      </c>
      <c r="E41" s="638">
        <v>463166.21</v>
      </c>
      <c r="F41" s="638"/>
      <c r="G41" s="481">
        <v>463166.21</v>
      </c>
    </row>
    <row r="42" spans="1:7" ht="33" customHeight="1" thickBot="1" x14ac:dyDescent="0.3">
      <c r="A42" s="373" t="s">
        <v>526</v>
      </c>
      <c r="B42" s="482" t="s">
        <v>527</v>
      </c>
      <c r="C42" s="482"/>
      <c r="D42" s="482"/>
      <c r="E42" s="668">
        <f>E43+E49</f>
        <v>1799200</v>
      </c>
      <c r="F42" s="639"/>
      <c r="G42" s="375">
        <v>1799200</v>
      </c>
    </row>
    <row r="43" spans="1:7" x14ac:dyDescent="0.25">
      <c r="A43" s="483" t="s">
        <v>528</v>
      </c>
      <c r="B43" s="484" t="s">
        <v>514</v>
      </c>
      <c r="C43" s="484"/>
      <c r="D43" s="484"/>
      <c r="E43" s="671">
        <f>E44</f>
        <v>1326000</v>
      </c>
      <c r="F43" s="640"/>
      <c r="G43" s="485">
        <v>1326000</v>
      </c>
    </row>
    <row r="44" spans="1:7" x14ac:dyDescent="0.25">
      <c r="A44" s="486">
        <v>801</v>
      </c>
      <c r="B44" s="388"/>
      <c r="C44" s="437"/>
      <c r="D44" s="380" t="s">
        <v>49</v>
      </c>
      <c r="E44" s="618">
        <f>E45</f>
        <v>1326000</v>
      </c>
      <c r="F44" s="618"/>
      <c r="G44" s="487">
        <v>1326000</v>
      </c>
    </row>
    <row r="45" spans="1:7" x14ac:dyDescent="0.25">
      <c r="A45" s="488"/>
      <c r="B45" s="489">
        <v>80104</v>
      </c>
      <c r="C45" s="393"/>
      <c r="D45" s="384" t="s">
        <v>50</v>
      </c>
      <c r="E45" s="619">
        <f>E46</f>
        <v>1326000</v>
      </c>
      <c r="F45" s="619"/>
      <c r="G45" s="394">
        <v>1326000</v>
      </c>
    </row>
    <row r="46" spans="1:7" ht="36" customHeight="1" x14ac:dyDescent="0.25">
      <c r="A46" s="488"/>
      <c r="B46" s="490"/>
      <c r="C46" s="397">
        <v>2540</v>
      </c>
      <c r="D46" s="398" t="s">
        <v>69</v>
      </c>
      <c r="E46" s="620">
        <v>1326000</v>
      </c>
      <c r="F46" s="620"/>
      <c r="G46" s="399">
        <v>1326000</v>
      </c>
    </row>
    <row r="47" spans="1:7" x14ac:dyDescent="0.25">
      <c r="A47" s="488"/>
      <c r="B47" s="489"/>
      <c r="C47" s="393"/>
      <c r="D47" s="384"/>
      <c r="E47" s="619"/>
      <c r="F47" s="619"/>
      <c r="G47" s="394"/>
    </row>
    <row r="48" spans="1:7" ht="31.5" customHeight="1" x14ac:dyDescent="0.25">
      <c r="A48" s="488"/>
      <c r="B48" s="490"/>
      <c r="C48" s="397"/>
      <c r="D48" s="398"/>
      <c r="E48" s="620"/>
      <c r="F48" s="620"/>
      <c r="G48" s="399"/>
    </row>
    <row r="49" spans="1:7" x14ac:dyDescent="0.25">
      <c r="A49" s="491" t="s">
        <v>516</v>
      </c>
      <c r="B49" s="492" t="s">
        <v>529</v>
      </c>
      <c r="C49" s="492"/>
      <c r="D49" s="492"/>
      <c r="E49" s="641">
        <f>E50+E53+E58+E61+E69+E74</f>
        <v>473200</v>
      </c>
      <c r="F49" s="641">
        <f t="shared" ref="F49:G49" si="0">F50+F53+F58+F61+F69+F74</f>
        <v>0</v>
      </c>
      <c r="G49" s="641">
        <f t="shared" si="0"/>
        <v>473200</v>
      </c>
    </row>
    <row r="50" spans="1:7" x14ac:dyDescent="0.25">
      <c r="A50" s="493" t="s">
        <v>70</v>
      </c>
      <c r="B50" s="388"/>
      <c r="C50" s="437"/>
      <c r="D50" s="380" t="s">
        <v>71</v>
      </c>
      <c r="E50" s="629">
        <f>E51</f>
        <v>20000</v>
      </c>
      <c r="F50" s="629"/>
      <c r="G50" s="390">
        <v>20000</v>
      </c>
    </row>
    <row r="51" spans="1:7" x14ac:dyDescent="0.25">
      <c r="A51" s="494"/>
      <c r="B51" s="495" t="s">
        <v>72</v>
      </c>
      <c r="C51" s="393"/>
      <c r="D51" s="384" t="s">
        <v>73</v>
      </c>
      <c r="E51" s="619">
        <f>E52</f>
        <v>20000</v>
      </c>
      <c r="F51" s="619"/>
      <c r="G51" s="394">
        <v>20000</v>
      </c>
    </row>
    <row r="52" spans="1:7" ht="64.5" customHeight="1" x14ac:dyDescent="0.25">
      <c r="A52" s="496"/>
      <c r="B52" s="439"/>
      <c r="C52" s="497">
        <v>2830</v>
      </c>
      <c r="D52" s="498" t="s">
        <v>530</v>
      </c>
      <c r="E52" s="642">
        <v>20000</v>
      </c>
      <c r="F52" s="642"/>
      <c r="G52" s="499">
        <v>20000</v>
      </c>
    </row>
    <row r="53" spans="1:7" ht="43.5" customHeight="1" x14ac:dyDescent="0.25">
      <c r="A53" s="413">
        <v>754</v>
      </c>
      <c r="B53" s="413"/>
      <c r="C53" s="413"/>
      <c r="D53" s="413" t="s">
        <v>75</v>
      </c>
      <c r="E53" s="643">
        <f>E54+E56</f>
        <v>100000</v>
      </c>
      <c r="F53" s="643"/>
      <c r="G53" s="500">
        <v>100000</v>
      </c>
    </row>
    <row r="54" spans="1:7" x14ac:dyDescent="0.25">
      <c r="A54" s="501"/>
      <c r="B54" s="416">
        <v>75412</v>
      </c>
      <c r="C54" s="416"/>
      <c r="D54" s="416" t="s">
        <v>76</v>
      </c>
      <c r="E54" s="644">
        <f>E55</f>
        <v>40000</v>
      </c>
      <c r="F54" s="644"/>
      <c r="G54" s="502">
        <v>40000</v>
      </c>
    </row>
    <row r="55" spans="1:7" ht="39.75" customHeight="1" x14ac:dyDescent="0.25">
      <c r="A55" s="501"/>
      <c r="B55" s="503"/>
      <c r="C55" s="504">
        <v>2820</v>
      </c>
      <c r="D55" s="505" t="s">
        <v>74</v>
      </c>
      <c r="E55" s="647">
        <v>40000</v>
      </c>
      <c r="F55" s="647"/>
      <c r="G55" s="664">
        <v>40000</v>
      </c>
    </row>
    <row r="56" spans="1:7" ht="30.75" customHeight="1" x14ac:dyDescent="0.25">
      <c r="A56" s="501"/>
      <c r="B56" s="416">
        <v>75415</v>
      </c>
      <c r="C56" s="473"/>
      <c r="D56" s="506" t="s">
        <v>77</v>
      </c>
      <c r="E56" s="645">
        <f>E57</f>
        <v>60000</v>
      </c>
      <c r="F56" s="645"/>
      <c r="G56" s="502">
        <v>60000</v>
      </c>
    </row>
    <row r="57" spans="1:7" ht="81.75" customHeight="1" x14ac:dyDescent="0.25">
      <c r="A57" s="501"/>
      <c r="B57" s="507"/>
      <c r="C57" s="508">
        <v>2360</v>
      </c>
      <c r="D57" s="498" t="s">
        <v>531</v>
      </c>
      <c r="E57" s="647">
        <v>60000</v>
      </c>
      <c r="F57" s="626"/>
      <c r="G57" s="509">
        <v>60000</v>
      </c>
    </row>
    <row r="58" spans="1:7" x14ac:dyDescent="0.25">
      <c r="A58" s="510">
        <v>801</v>
      </c>
      <c r="B58" s="413"/>
      <c r="C58" s="511"/>
      <c r="D58" s="470" t="s">
        <v>49</v>
      </c>
      <c r="E58" s="646">
        <f>E59</f>
        <v>0</v>
      </c>
      <c r="F58" s="646">
        <f t="shared" ref="F58:G58" si="1">F59</f>
        <v>3000</v>
      </c>
      <c r="G58" s="646">
        <f t="shared" si="1"/>
        <v>3000</v>
      </c>
    </row>
    <row r="59" spans="1:7" ht="20.25" customHeight="1" x14ac:dyDescent="0.25">
      <c r="A59" s="512"/>
      <c r="B59" s="513">
        <v>80195</v>
      </c>
      <c r="C59" s="473"/>
      <c r="D59" s="506" t="s">
        <v>78</v>
      </c>
      <c r="E59" s="645">
        <f>E60</f>
        <v>0</v>
      </c>
      <c r="F59" s="645">
        <f t="shared" ref="F59:G59" si="2">F60</f>
        <v>3000</v>
      </c>
      <c r="G59" s="645">
        <f t="shared" si="2"/>
        <v>3000</v>
      </c>
    </row>
    <row r="60" spans="1:7" ht="82.5" customHeight="1" x14ac:dyDescent="0.25">
      <c r="A60" s="516"/>
      <c r="B60" s="517"/>
      <c r="C60" s="514">
        <v>2360</v>
      </c>
      <c r="D60" s="480" t="s">
        <v>531</v>
      </c>
      <c r="E60" s="647">
        <v>0</v>
      </c>
      <c r="F60" s="647">
        <v>3000</v>
      </c>
      <c r="G60" s="515">
        <f>E60+F60</f>
        <v>3000</v>
      </c>
    </row>
    <row r="61" spans="1:7" ht="20.25" customHeight="1" x14ac:dyDescent="0.25">
      <c r="A61" s="518">
        <v>851</v>
      </c>
      <c r="B61" s="519"/>
      <c r="C61" s="520"/>
      <c r="D61" s="521" t="s">
        <v>62</v>
      </c>
      <c r="E61" s="648">
        <f>E62+E64</f>
        <v>50000</v>
      </c>
      <c r="F61" s="648"/>
      <c r="G61" s="522">
        <v>50000</v>
      </c>
    </row>
    <row r="62" spans="1:7" x14ac:dyDescent="0.25">
      <c r="A62" s="523"/>
      <c r="B62" s="524">
        <v>85154</v>
      </c>
      <c r="C62" s="393"/>
      <c r="D62" s="384" t="s">
        <v>63</v>
      </c>
      <c r="E62" s="619">
        <f>E63</f>
        <v>40000</v>
      </c>
      <c r="F62" s="619"/>
      <c r="G62" s="394">
        <v>40000</v>
      </c>
    </row>
    <row r="63" spans="1:7" ht="78.75" customHeight="1" x14ac:dyDescent="0.25">
      <c r="A63" s="525"/>
      <c r="B63" s="439"/>
      <c r="C63" s="497">
        <v>2360</v>
      </c>
      <c r="D63" s="498" t="s">
        <v>531</v>
      </c>
      <c r="E63" s="642">
        <v>40000</v>
      </c>
      <c r="F63" s="642"/>
      <c r="G63" s="499">
        <v>40000</v>
      </c>
    </row>
    <row r="64" spans="1:7" x14ac:dyDescent="0.25">
      <c r="A64" s="526"/>
      <c r="B64" s="473">
        <v>85195</v>
      </c>
      <c r="C64" s="474"/>
      <c r="D64" s="506" t="s">
        <v>78</v>
      </c>
      <c r="E64" s="645">
        <f>E65</f>
        <v>10000</v>
      </c>
      <c r="F64" s="645"/>
      <c r="G64" s="527">
        <v>10000</v>
      </c>
    </row>
    <row r="65" spans="1:7" ht="76.5" customHeight="1" x14ac:dyDescent="0.25">
      <c r="A65" s="526"/>
      <c r="B65" s="528"/>
      <c r="C65" s="497">
        <v>2360</v>
      </c>
      <c r="D65" s="498" t="s">
        <v>531</v>
      </c>
      <c r="E65" s="647">
        <v>10000</v>
      </c>
      <c r="F65" s="626"/>
      <c r="G65" s="529">
        <v>10000</v>
      </c>
    </row>
    <row r="66" spans="1:7" ht="30" hidden="1" customHeight="1" x14ac:dyDescent="0.25">
      <c r="A66" s="511"/>
      <c r="B66" s="530"/>
      <c r="C66" s="531"/>
      <c r="D66" s="470"/>
      <c r="E66" s="646"/>
      <c r="F66" s="646"/>
      <c r="G66" s="532"/>
    </row>
    <row r="67" spans="1:7" hidden="1" x14ac:dyDescent="0.25">
      <c r="A67" s="533"/>
      <c r="B67" s="473"/>
      <c r="C67" s="474"/>
      <c r="D67" s="506"/>
      <c r="E67" s="645"/>
      <c r="F67" s="645"/>
      <c r="G67" s="527"/>
    </row>
    <row r="68" spans="1:7" ht="78" hidden="1" customHeight="1" x14ac:dyDescent="0.25">
      <c r="A68" s="534"/>
      <c r="B68" s="528"/>
      <c r="C68" s="497"/>
      <c r="D68" s="498"/>
      <c r="E68" s="647"/>
      <c r="F68" s="626"/>
      <c r="G68" s="529"/>
    </row>
    <row r="69" spans="1:7" ht="30" customHeight="1" x14ac:dyDescent="0.25">
      <c r="A69" s="535">
        <v>921</v>
      </c>
      <c r="B69" s="535"/>
      <c r="C69" s="536"/>
      <c r="D69" s="537" t="s">
        <v>56</v>
      </c>
      <c r="E69" s="649">
        <f>E70+E72</f>
        <v>109000</v>
      </c>
      <c r="F69" s="649"/>
      <c r="G69" s="538">
        <v>109000</v>
      </c>
    </row>
    <row r="70" spans="1:7" ht="23.25" customHeight="1" x14ac:dyDescent="0.25">
      <c r="A70" s="539"/>
      <c r="B70" s="540">
        <v>92105</v>
      </c>
      <c r="C70" s="541"/>
      <c r="D70" s="542" t="s">
        <v>79</v>
      </c>
      <c r="E70" s="650">
        <f>E71</f>
        <v>9000</v>
      </c>
      <c r="F70" s="650"/>
      <c r="G70" s="543">
        <v>9000</v>
      </c>
    </row>
    <row r="71" spans="1:7" ht="81" customHeight="1" x14ac:dyDescent="0.25">
      <c r="A71" s="544"/>
      <c r="B71" s="545"/>
      <c r="C71" s="397">
        <v>2360</v>
      </c>
      <c r="D71" s="398" t="s">
        <v>531</v>
      </c>
      <c r="E71" s="625">
        <v>9000</v>
      </c>
      <c r="F71" s="625"/>
      <c r="G71" s="546">
        <v>9000</v>
      </c>
    </row>
    <row r="72" spans="1:7" ht="30" customHeight="1" x14ac:dyDescent="0.25">
      <c r="A72" s="544"/>
      <c r="B72" s="547">
        <v>92120</v>
      </c>
      <c r="C72" s="548"/>
      <c r="D72" s="549" t="s">
        <v>80</v>
      </c>
      <c r="E72" s="651">
        <f>E73</f>
        <v>100000</v>
      </c>
      <c r="F72" s="651"/>
      <c r="G72" s="543">
        <v>100000</v>
      </c>
    </row>
    <row r="73" spans="1:7" ht="70.5" customHeight="1" x14ac:dyDescent="0.25">
      <c r="A73" s="550"/>
      <c r="B73" s="439"/>
      <c r="C73" s="551">
        <v>2720</v>
      </c>
      <c r="D73" s="552" t="s">
        <v>81</v>
      </c>
      <c r="E73" s="625">
        <v>100000</v>
      </c>
      <c r="F73" s="625"/>
      <c r="G73" s="553">
        <v>100000</v>
      </c>
    </row>
    <row r="74" spans="1:7" ht="24" customHeight="1" x14ac:dyDescent="0.25">
      <c r="A74" s="387">
        <v>926</v>
      </c>
      <c r="B74" s="554"/>
      <c r="C74" s="520"/>
      <c r="D74" s="521" t="s">
        <v>532</v>
      </c>
      <c r="E74" s="648">
        <f>E75</f>
        <v>194200</v>
      </c>
      <c r="F74" s="648">
        <f>F75</f>
        <v>-3000</v>
      </c>
      <c r="G74" s="648">
        <f>G75</f>
        <v>191200</v>
      </c>
    </row>
    <row r="75" spans="1:7" ht="24" customHeight="1" x14ac:dyDescent="0.25">
      <c r="A75" s="439"/>
      <c r="B75" s="524">
        <v>92695</v>
      </c>
      <c r="C75" s="555"/>
      <c r="D75" s="451" t="s">
        <v>78</v>
      </c>
      <c r="E75" s="652">
        <f>E76</f>
        <v>194200</v>
      </c>
      <c r="F75" s="652">
        <f>F76</f>
        <v>-3000</v>
      </c>
      <c r="G75" s="652">
        <f>G76</f>
        <v>191200</v>
      </c>
    </row>
    <row r="76" spans="1:7" ht="81.75" customHeight="1" thickBot="1" x14ac:dyDescent="0.3">
      <c r="A76" s="556"/>
      <c r="B76" s="556"/>
      <c r="C76" s="397">
        <v>2360</v>
      </c>
      <c r="D76" s="398" t="s">
        <v>531</v>
      </c>
      <c r="E76" s="620">
        <v>194200</v>
      </c>
      <c r="F76" s="620">
        <v>-3000</v>
      </c>
      <c r="G76" s="399">
        <f>E76+F76</f>
        <v>191200</v>
      </c>
    </row>
    <row r="77" spans="1:7" ht="15.75" thickBot="1" x14ac:dyDescent="0.3">
      <c r="A77" s="557" t="s">
        <v>27</v>
      </c>
      <c r="B77" s="558"/>
      <c r="C77" s="558"/>
      <c r="D77" s="559"/>
      <c r="E77" s="611">
        <f>E8+E42</f>
        <v>5879779.6399999997</v>
      </c>
      <c r="F77" s="611">
        <f>F8+F42</f>
        <v>0</v>
      </c>
      <c r="G77" s="560">
        <v>5879779.6399999997</v>
      </c>
    </row>
    <row r="78" spans="1:7" ht="15.75" x14ac:dyDescent="0.25">
      <c r="A78" s="561" t="s">
        <v>533</v>
      </c>
      <c r="B78" s="562"/>
      <c r="C78" s="562"/>
      <c r="D78" s="562"/>
      <c r="E78" s="653"/>
      <c r="F78" s="653"/>
      <c r="G78" s="562"/>
    </row>
    <row r="79" spans="1:7" ht="24" x14ac:dyDescent="0.25">
      <c r="A79" s="369" t="s">
        <v>28</v>
      </c>
      <c r="B79" s="369" t="s">
        <v>4</v>
      </c>
      <c r="C79" s="370" t="s">
        <v>510</v>
      </c>
      <c r="D79" s="371" t="s">
        <v>54</v>
      </c>
      <c r="E79" s="666"/>
      <c r="F79" s="654"/>
      <c r="G79" s="563" t="s">
        <v>534</v>
      </c>
    </row>
    <row r="80" spans="1:7" ht="15.75" thickBot="1" x14ac:dyDescent="0.3">
      <c r="A80" s="373" t="s">
        <v>511</v>
      </c>
      <c r="B80" s="374" t="s">
        <v>512</v>
      </c>
      <c r="C80" s="374"/>
      <c r="D80" s="374"/>
      <c r="E80" s="613">
        <f>E81</f>
        <v>0</v>
      </c>
      <c r="F80" s="613">
        <f>F81</f>
        <v>0</v>
      </c>
      <c r="G80" s="564">
        <v>0</v>
      </c>
    </row>
    <row r="81" spans="1:7" x14ac:dyDescent="0.25">
      <c r="A81" s="565" t="s">
        <v>528</v>
      </c>
      <c r="B81" s="566" t="s">
        <v>517</v>
      </c>
      <c r="C81" s="566"/>
      <c r="D81" s="566"/>
      <c r="E81" s="667">
        <f>E82</f>
        <v>0</v>
      </c>
      <c r="F81" s="667">
        <f>F82</f>
        <v>0</v>
      </c>
      <c r="G81" s="567">
        <v>0</v>
      </c>
    </row>
    <row r="82" spans="1:7" ht="67.5" customHeight="1" x14ac:dyDescent="0.25">
      <c r="A82" s="568"/>
      <c r="B82" s="503"/>
      <c r="C82" s="504">
        <v>6239</v>
      </c>
      <c r="D82" s="569" t="s">
        <v>535</v>
      </c>
      <c r="E82" s="655"/>
      <c r="F82" s="655"/>
      <c r="G82" s="570">
        <v>0</v>
      </c>
    </row>
    <row r="83" spans="1:7" ht="32.25" customHeight="1" x14ac:dyDescent="0.25">
      <c r="A83" s="443">
        <v>900</v>
      </c>
      <c r="B83" s="571"/>
      <c r="C83" s="572"/>
      <c r="D83" s="573" t="s">
        <v>64</v>
      </c>
      <c r="E83" s="656">
        <f>E84</f>
        <v>0</v>
      </c>
      <c r="F83" s="656">
        <f>F84</f>
        <v>0</v>
      </c>
      <c r="G83" s="574">
        <v>0</v>
      </c>
    </row>
    <row r="84" spans="1:7" x14ac:dyDescent="0.25">
      <c r="A84" s="575"/>
      <c r="B84" s="576">
        <v>90013</v>
      </c>
      <c r="C84" s="577"/>
      <c r="D84" s="401" t="s">
        <v>65</v>
      </c>
      <c r="E84" s="621">
        <f>E85</f>
        <v>0</v>
      </c>
      <c r="F84" s="621">
        <f>F85</f>
        <v>0</v>
      </c>
      <c r="G84" s="402">
        <v>0</v>
      </c>
    </row>
    <row r="85" spans="1:7" ht="55.5" customHeight="1" thickBot="1" x14ac:dyDescent="0.3">
      <c r="A85" s="578"/>
      <c r="B85" s="528"/>
      <c r="C85" s="579">
        <v>6300</v>
      </c>
      <c r="D85" s="580" t="s">
        <v>519</v>
      </c>
      <c r="E85" s="670"/>
      <c r="F85" s="670"/>
      <c r="G85" s="581"/>
    </row>
    <row r="86" spans="1:7" ht="30.75" customHeight="1" thickBot="1" x14ac:dyDescent="0.3">
      <c r="A86" s="582" t="s">
        <v>511</v>
      </c>
      <c r="B86" s="583" t="s">
        <v>527</v>
      </c>
      <c r="C86" s="583"/>
      <c r="D86" s="583"/>
      <c r="E86" s="669">
        <f>E87</f>
        <v>1010000</v>
      </c>
      <c r="F86" s="669">
        <f>F87</f>
        <v>0</v>
      </c>
      <c r="G86" s="584">
        <v>1010000</v>
      </c>
    </row>
    <row r="87" spans="1:7" x14ac:dyDescent="0.25">
      <c r="A87" s="585" t="s">
        <v>528</v>
      </c>
      <c r="B87" s="586" t="s">
        <v>517</v>
      </c>
      <c r="C87" s="586"/>
      <c r="D87" s="586"/>
      <c r="E87" s="667">
        <f>E88+E91+E94</f>
        <v>1010000</v>
      </c>
      <c r="F87" s="667">
        <f>F88+F91+F94</f>
        <v>0</v>
      </c>
      <c r="G87" s="587">
        <v>1010000</v>
      </c>
    </row>
    <row r="88" spans="1:7" x14ac:dyDescent="0.25">
      <c r="A88" s="411">
        <v>600</v>
      </c>
      <c r="B88" s="412"/>
      <c r="C88" s="412"/>
      <c r="D88" s="413" t="s">
        <v>518</v>
      </c>
      <c r="E88" s="624">
        <f>E90</f>
        <v>800000</v>
      </c>
      <c r="F88" s="624"/>
      <c r="G88" s="414">
        <v>800000</v>
      </c>
    </row>
    <row r="89" spans="1:7" x14ac:dyDescent="0.25">
      <c r="A89" s="415"/>
      <c r="B89" s="416">
        <v>60016</v>
      </c>
      <c r="C89" s="416"/>
      <c r="D89" s="416" t="s">
        <v>104</v>
      </c>
      <c r="E89" s="644">
        <f>E90</f>
        <v>800000</v>
      </c>
      <c r="F89" s="644"/>
      <c r="G89" s="417">
        <v>800000</v>
      </c>
    </row>
    <row r="90" spans="1:7" ht="68.25" customHeight="1" x14ac:dyDescent="0.25">
      <c r="A90" s="418"/>
      <c r="B90" s="419"/>
      <c r="C90" s="420">
        <v>6300</v>
      </c>
      <c r="D90" s="421" t="s">
        <v>536</v>
      </c>
      <c r="E90" s="625">
        <v>800000</v>
      </c>
      <c r="F90" s="625"/>
      <c r="G90" s="422">
        <v>800000</v>
      </c>
    </row>
    <row r="91" spans="1:7" x14ac:dyDescent="0.25">
      <c r="A91" s="518">
        <v>851</v>
      </c>
      <c r="B91" s="519"/>
      <c r="C91" s="520"/>
      <c r="D91" s="521" t="s">
        <v>62</v>
      </c>
      <c r="E91" s="648">
        <f>E92</f>
        <v>60000</v>
      </c>
      <c r="F91" s="648"/>
      <c r="G91" s="522">
        <v>60000</v>
      </c>
    </row>
    <row r="92" spans="1:7" x14ac:dyDescent="0.25">
      <c r="A92" s="523"/>
      <c r="B92" s="524">
        <v>85111</v>
      </c>
      <c r="C92" s="393"/>
      <c r="D92" s="384" t="s">
        <v>537</v>
      </c>
      <c r="E92" s="619">
        <f>E93</f>
        <v>60000</v>
      </c>
      <c r="F92" s="619"/>
      <c r="G92" s="394">
        <v>60000</v>
      </c>
    </row>
    <row r="93" spans="1:7" ht="63.75" customHeight="1" x14ac:dyDescent="0.25">
      <c r="A93" s="525"/>
      <c r="B93" s="439"/>
      <c r="C93" s="497">
        <v>6220</v>
      </c>
      <c r="D93" s="498" t="s">
        <v>538</v>
      </c>
      <c r="E93" s="642">
        <v>60000</v>
      </c>
      <c r="F93" s="642"/>
      <c r="G93" s="499">
        <v>60000</v>
      </c>
    </row>
    <row r="94" spans="1:7" ht="28.5" customHeight="1" x14ac:dyDescent="0.25">
      <c r="A94" s="588">
        <v>900</v>
      </c>
      <c r="B94" s="589"/>
      <c r="C94" s="590"/>
      <c r="D94" s="511" t="s">
        <v>539</v>
      </c>
      <c r="E94" s="657">
        <f>E95+E97</f>
        <v>150000</v>
      </c>
      <c r="F94" s="657"/>
      <c r="G94" s="532">
        <v>150000</v>
      </c>
    </row>
    <row r="95" spans="1:7" ht="24" customHeight="1" x14ac:dyDescent="0.25">
      <c r="A95" s="591"/>
      <c r="B95" s="592">
        <v>90001</v>
      </c>
      <c r="C95" s="592"/>
      <c r="D95" s="593" t="s">
        <v>540</v>
      </c>
      <c r="E95" s="658">
        <f>E96</f>
        <v>60000</v>
      </c>
      <c r="F95" s="658"/>
      <c r="G95" s="527">
        <v>60000</v>
      </c>
    </row>
    <row r="96" spans="1:7" ht="73.5" customHeight="1" x14ac:dyDescent="0.25">
      <c r="A96" s="591"/>
      <c r="B96" s="478"/>
      <c r="C96" s="594">
        <v>6230</v>
      </c>
      <c r="D96" s="595" t="s">
        <v>541</v>
      </c>
      <c r="E96" s="659">
        <v>60000</v>
      </c>
      <c r="F96" s="659"/>
      <c r="G96" s="596">
        <v>60000</v>
      </c>
    </row>
    <row r="97" spans="1:7" ht="31.5" customHeight="1" x14ac:dyDescent="0.25">
      <c r="A97" s="591"/>
      <c r="B97" s="592">
        <v>90005</v>
      </c>
      <c r="C97" s="592"/>
      <c r="D97" s="593" t="s">
        <v>82</v>
      </c>
      <c r="E97" s="658">
        <f>E98</f>
        <v>90000</v>
      </c>
      <c r="F97" s="658"/>
      <c r="G97" s="527">
        <v>90000</v>
      </c>
    </row>
    <row r="98" spans="1:7" ht="69.75" customHeight="1" x14ac:dyDescent="0.25">
      <c r="A98" s="591"/>
      <c r="B98" s="478"/>
      <c r="C98" s="594">
        <v>6230</v>
      </c>
      <c r="D98" s="595" t="s">
        <v>541</v>
      </c>
      <c r="E98" s="659">
        <v>90000</v>
      </c>
      <c r="F98" s="659"/>
      <c r="G98" s="596">
        <v>90000</v>
      </c>
    </row>
    <row r="99" spans="1:7" x14ac:dyDescent="0.25">
      <c r="A99" s="597" t="s">
        <v>27</v>
      </c>
      <c r="B99" s="598"/>
      <c r="C99" s="598"/>
      <c r="D99" s="599"/>
      <c r="E99" s="612">
        <f>E87</f>
        <v>1010000</v>
      </c>
      <c r="F99" s="612">
        <f>F87</f>
        <v>0</v>
      </c>
      <c r="G99" s="600">
        <v>1010000</v>
      </c>
    </row>
    <row r="100" spans="1:7" x14ac:dyDescent="0.25">
      <c r="A100" s="601" t="s">
        <v>542</v>
      </c>
      <c r="B100" s="602"/>
      <c r="C100" s="602"/>
      <c r="D100" s="603"/>
      <c r="E100" s="660">
        <f>E77+E99</f>
        <v>6889779.6399999997</v>
      </c>
      <c r="F100" s="660">
        <f>F77+F99</f>
        <v>0</v>
      </c>
      <c r="G100" s="604">
        <v>6889779.6399999997</v>
      </c>
    </row>
  </sheetData>
  <mergeCells count="30">
    <mergeCell ref="B81:D81"/>
    <mergeCell ref="B86:D86"/>
    <mergeCell ref="B87:D87"/>
    <mergeCell ref="A89:A90"/>
    <mergeCell ref="A99:D99"/>
    <mergeCell ref="A100:D100"/>
    <mergeCell ref="B49:D49"/>
    <mergeCell ref="A51:A52"/>
    <mergeCell ref="A54:A57"/>
    <mergeCell ref="A67:A68"/>
    <mergeCell ref="A77:D77"/>
    <mergeCell ref="B80:D80"/>
    <mergeCell ref="A34:A37"/>
    <mergeCell ref="B38:D38"/>
    <mergeCell ref="A40:A41"/>
    <mergeCell ref="B42:D42"/>
    <mergeCell ref="B43:D43"/>
    <mergeCell ref="A45:A48"/>
    <mergeCell ref="B8:D8"/>
    <mergeCell ref="B9:D9"/>
    <mergeCell ref="A14:A19"/>
    <mergeCell ref="B20:D20"/>
    <mergeCell ref="A22:A23"/>
    <mergeCell ref="A28:A29"/>
    <mergeCell ref="D1:G1"/>
    <mergeCell ref="D2:G2"/>
    <mergeCell ref="D3:G3"/>
    <mergeCell ref="D4:G4"/>
    <mergeCell ref="A5:G5"/>
    <mergeCell ref="A6:G6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Zał. nr 1</vt:lpstr>
      <vt:lpstr>Zał. nr 2</vt:lpstr>
      <vt:lpstr>Zał. nr 4 </vt:lpstr>
      <vt:lpstr>Zał. nr 3</vt:lpstr>
      <vt:lpstr>'Zał. nr 1'!Tytuły_wydruku</vt:lpstr>
      <vt:lpstr>'Zał. nr 2'!Tytuły_wydruku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2020-01-17T22:33:48Z</cp:lastPrinted>
  <dcterms:created xsi:type="dcterms:W3CDTF">2018-11-03T12:53:48Z</dcterms:created>
  <dcterms:modified xsi:type="dcterms:W3CDTF">2020-01-17T22:33:51Z</dcterms:modified>
</cp:coreProperties>
</file>