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0730" windowHeight="11295" activeTab="1"/>
  </bookViews>
  <sheets>
    <sheet name="Zał.2" sheetId="8" r:id="rId1"/>
    <sheet name="Zał.5" sheetId="10" r:id="rId2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G13" i="8" l="1"/>
  <c r="G14" i="8"/>
  <c r="G15" i="8"/>
  <c r="G16" i="8"/>
  <c r="G17" i="8"/>
  <c r="G18" i="8"/>
  <c r="G22" i="8"/>
  <c r="G23" i="8"/>
  <c r="G24" i="8"/>
  <c r="G25" i="8"/>
  <c r="G29" i="8"/>
  <c r="G34" i="8"/>
  <c r="G35" i="8"/>
  <c r="G36" i="8"/>
  <c r="G37" i="8"/>
  <c r="G41" i="8"/>
  <c r="G47" i="8"/>
  <c r="G48" i="8"/>
  <c r="G49" i="8"/>
  <c r="G50" i="8"/>
  <c r="G51" i="8"/>
  <c r="G52" i="8"/>
  <c r="G53" i="8"/>
  <c r="G54" i="8"/>
  <c r="G55" i="8"/>
  <c r="G56" i="8"/>
  <c r="G57" i="8"/>
  <c r="G61" i="8"/>
  <c r="G67" i="8"/>
  <c r="G68" i="8"/>
  <c r="G69" i="8"/>
  <c r="G70" i="8"/>
  <c r="G71" i="8"/>
  <c r="G74" i="8"/>
  <c r="G75" i="8"/>
  <c r="G76" i="8"/>
  <c r="G77" i="8"/>
  <c r="G78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4" i="8"/>
  <c r="G105" i="8"/>
  <c r="G106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7" i="8"/>
  <c r="G128" i="8"/>
  <c r="G129" i="8"/>
  <c r="G133" i="8"/>
  <c r="G134" i="8"/>
  <c r="G137" i="8"/>
  <c r="G138" i="8"/>
  <c r="G139" i="8"/>
  <c r="G140" i="8"/>
  <c r="G141" i="8"/>
  <c r="G142" i="8"/>
  <c r="G143" i="8"/>
  <c r="G146" i="8"/>
  <c r="G147" i="8"/>
  <c r="G148" i="8"/>
  <c r="G149" i="8"/>
  <c r="G150" i="8"/>
  <c r="G151" i="8"/>
  <c r="G152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2" i="8"/>
  <c r="G173" i="8"/>
  <c r="G174" i="8"/>
  <c r="G177" i="8"/>
  <c r="G178" i="8"/>
  <c r="G181" i="8"/>
  <c r="G182" i="8"/>
  <c r="G183" i="8"/>
  <c r="G187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5" i="8"/>
  <c r="G278" i="8"/>
  <c r="G279" i="8"/>
  <c r="G280" i="8"/>
  <c r="G281" i="8"/>
  <c r="G282" i="8"/>
  <c r="G283" i="8"/>
  <c r="G284" i="8"/>
  <c r="G285" i="8"/>
  <c r="G286" i="8"/>
  <c r="G287" i="8"/>
  <c r="G290" i="8"/>
  <c r="G291" i="8"/>
  <c r="G292" i="8"/>
  <c r="G293" i="8"/>
  <c r="G294" i="8"/>
  <c r="G295" i="8"/>
  <c r="G298" i="8"/>
  <c r="G299" i="8"/>
  <c r="G300" i="8"/>
  <c r="G301" i="8"/>
  <c r="G302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07" i="8"/>
  <c r="G335" i="8"/>
  <c r="G336" i="8"/>
  <c r="G334" i="8"/>
  <c r="G339" i="8"/>
  <c r="G340" i="8"/>
  <c r="G341" i="8"/>
  <c r="G342" i="8"/>
  <c r="G343" i="8"/>
  <c r="G344" i="8"/>
  <c r="G345" i="8"/>
  <c r="G346" i="8"/>
  <c r="G347" i="8"/>
  <c r="G348" i="8"/>
  <c r="G349" i="8"/>
  <c r="G352" i="8"/>
  <c r="G353" i="8"/>
  <c r="G351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5" i="8"/>
  <c r="G378" i="8"/>
  <c r="G383" i="8"/>
  <c r="G386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11" i="8"/>
  <c r="G414" i="8"/>
  <c r="G418" i="8"/>
  <c r="G419" i="8"/>
  <c r="G420" i="8"/>
  <c r="G421" i="8"/>
  <c r="G422" i="8"/>
  <c r="G417" i="8"/>
  <c r="G426" i="8"/>
  <c r="G427" i="8"/>
  <c r="G428" i="8"/>
  <c r="G429" i="8"/>
  <c r="G430" i="8"/>
  <c r="G431" i="8"/>
  <c r="G432" i="8"/>
  <c r="G433" i="8"/>
  <c r="G434" i="8"/>
  <c r="G435" i="8"/>
  <c r="G438" i="8"/>
  <c r="G444" i="8"/>
  <c r="G445" i="8"/>
  <c r="G446" i="8"/>
  <c r="G447" i="8"/>
  <c r="G448" i="8"/>
  <c r="G449" i="8"/>
  <c r="G450" i="8"/>
  <c r="G451" i="8"/>
  <c r="G452" i="8"/>
  <c r="G453" i="8"/>
  <c r="G454" i="8"/>
  <c r="G455" i="8"/>
  <c r="G456" i="8"/>
  <c r="G457" i="8"/>
  <c r="G460" i="8"/>
  <c r="G461" i="8"/>
  <c r="G462" i="8"/>
  <c r="G463" i="8"/>
  <c r="G464" i="8"/>
  <c r="G465" i="8"/>
  <c r="G466" i="8"/>
  <c r="G467" i="8"/>
  <c r="G468" i="8"/>
  <c r="G469" i="8"/>
  <c r="G470" i="8"/>
  <c r="G471" i="8"/>
  <c r="G472" i="8"/>
  <c r="G473" i="8"/>
  <c r="G476" i="8"/>
  <c r="G477" i="8"/>
  <c r="G480" i="8"/>
  <c r="G481" i="8"/>
  <c r="G482" i="8"/>
  <c r="G483" i="8"/>
  <c r="G484" i="8"/>
  <c r="G485" i="8"/>
  <c r="G486" i="8"/>
  <c r="G487" i="8"/>
  <c r="G488" i="8"/>
  <c r="G498" i="8"/>
  <c r="G499" i="8"/>
  <c r="G500" i="8"/>
  <c r="G501" i="8"/>
  <c r="G504" i="8"/>
  <c r="G505" i="8"/>
  <c r="G506" i="8"/>
  <c r="G507" i="8"/>
  <c r="G508" i="8"/>
  <c r="G509" i="8"/>
  <c r="G510" i="8"/>
  <c r="G511" i="8"/>
  <c r="G512" i="8"/>
  <c r="G517" i="8"/>
  <c r="G518" i="8"/>
  <c r="G519" i="8"/>
  <c r="G525" i="8"/>
  <c r="G526" i="8"/>
  <c r="G527" i="8"/>
  <c r="G528" i="8"/>
  <c r="G529" i="8"/>
  <c r="G532" i="8"/>
  <c r="G533" i="8"/>
  <c r="G535" i="8"/>
  <c r="G538" i="8"/>
  <c r="G539" i="8"/>
  <c r="G542" i="8"/>
  <c r="G543" i="8"/>
  <c r="G544" i="8"/>
  <c r="G545" i="8"/>
  <c r="G546" i="8"/>
  <c r="G547" i="8"/>
  <c r="G548" i="8"/>
  <c r="G549" i="8"/>
  <c r="G553" i="8"/>
  <c r="G554" i="8"/>
  <c r="G555" i="8"/>
  <c r="G556" i="8"/>
  <c r="G552" i="8"/>
  <c r="G559" i="8"/>
  <c r="G560" i="8"/>
  <c r="G561" i="8"/>
  <c r="G562" i="8"/>
  <c r="G563" i="8"/>
  <c r="G564" i="8"/>
  <c r="G565" i="8"/>
  <c r="G566" i="8"/>
  <c r="G567" i="8"/>
  <c r="G570" i="8"/>
  <c r="G569" i="8"/>
  <c r="G573" i="8"/>
  <c r="G575" i="8"/>
  <c r="G578" i="8"/>
  <c r="G577" i="8"/>
  <c r="G581" i="8"/>
  <c r="G582" i="8"/>
  <c r="G586" i="8"/>
  <c r="G587" i="8"/>
  <c r="G588" i="8"/>
  <c r="G589" i="8"/>
  <c r="G590" i="8"/>
  <c r="G591" i="8"/>
  <c r="G592" i="8"/>
  <c r="G593" i="8"/>
  <c r="G594" i="8"/>
  <c r="G597" i="8"/>
  <c r="G598" i="8"/>
  <c r="G599" i="8"/>
  <c r="G600" i="8"/>
  <c r="G601" i="8"/>
  <c r="G602" i="8"/>
  <c r="G503" i="8"/>
  <c r="G413" i="8" l="1"/>
  <c r="G106" i="10" l="1"/>
  <c r="G105" i="10"/>
  <c r="F105" i="10"/>
  <c r="E105" i="10"/>
  <c r="G104" i="10"/>
  <c r="G103" i="10"/>
  <c r="F103" i="10"/>
  <c r="E103" i="10"/>
  <c r="G102" i="10"/>
  <c r="G101" i="10" s="1"/>
  <c r="G100" i="10" s="1"/>
  <c r="F101" i="10"/>
  <c r="F100" i="10" s="1"/>
  <c r="E101" i="10"/>
  <c r="E100" i="10" s="1"/>
  <c r="G99" i="10"/>
  <c r="G98" i="10"/>
  <c r="F98" i="10"/>
  <c r="E98" i="10"/>
  <c r="G97" i="10"/>
  <c r="G96" i="10"/>
  <c r="G95" i="10" s="1"/>
  <c r="F96" i="10"/>
  <c r="F95" i="10" s="1"/>
  <c r="F93" i="10" s="1"/>
  <c r="F107" i="10" s="1"/>
  <c r="E96" i="10"/>
  <c r="E95" i="10"/>
  <c r="G92" i="10"/>
  <c r="G91" i="10"/>
  <c r="G90" i="10" s="1"/>
  <c r="G89" i="10" s="1"/>
  <c r="F91" i="10"/>
  <c r="E91" i="10"/>
  <c r="E90" i="10" s="1"/>
  <c r="E89" i="10" s="1"/>
  <c r="F90" i="10"/>
  <c r="F89" i="10" s="1"/>
  <c r="E87" i="10"/>
  <c r="E86" i="10"/>
  <c r="E84" i="10"/>
  <c r="E83" i="10"/>
  <c r="G79" i="10"/>
  <c r="G78" i="10" s="1"/>
  <c r="G77" i="10" s="1"/>
  <c r="F78" i="10"/>
  <c r="F77" i="10" s="1"/>
  <c r="E78" i="10"/>
  <c r="E77" i="10" s="1"/>
  <c r="G76" i="10"/>
  <c r="G75" i="10"/>
  <c r="G72" i="10" s="1"/>
  <c r="F75" i="10"/>
  <c r="E75" i="10"/>
  <c r="E72" i="10" s="1"/>
  <c r="G74" i="10"/>
  <c r="G73" i="10"/>
  <c r="F73" i="10"/>
  <c r="E73" i="10"/>
  <c r="F72" i="10"/>
  <c r="G71" i="10"/>
  <c r="G70" i="10"/>
  <c r="G69" i="10" s="1"/>
  <c r="F70" i="10"/>
  <c r="F69" i="10" s="1"/>
  <c r="E70" i="10"/>
  <c r="E69" i="10"/>
  <c r="G68" i="10"/>
  <c r="G67" i="10"/>
  <c r="F67" i="10"/>
  <c r="E67" i="10"/>
  <c r="G66" i="10"/>
  <c r="G65" i="10"/>
  <c r="G64" i="10" s="1"/>
  <c r="F65" i="10"/>
  <c r="F64" i="10" s="1"/>
  <c r="E65" i="10"/>
  <c r="E64" i="10" s="1"/>
  <c r="G63" i="10"/>
  <c r="G60" i="10" s="1"/>
  <c r="G59" i="10" s="1"/>
  <c r="G62" i="10"/>
  <c r="G61" i="10"/>
  <c r="F60" i="10"/>
  <c r="F59" i="10" s="1"/>
  <c r="E60" i="10"/>
  <c r="E59" i="10"/>
  <c r="G58" i="10"/>
  <c r="G57" i="10"/>
  <c r="F57" i="10"/>
  <c r="E57" i="10"/>
  <c r="G56" i="10"/>
  <c r="G55" i="10"/>
  <c r="G54" i="10" s="1"/>
  <c r="F55" i="10"/>
  <c r="F54" i="10" s="1"/>
  <c r="E55" i="10"/>
  <c r="E54" i="10" s="1"/>
  <c r="G53" i="10"/>
  <c r="G52" i="10" s="1"/>
  <c r="G51" i="10" s="1"/>
  <c r="F52" i="10"/>
  <c r="F51" i="10" s="1"/>
  <c r="F50" i="10" s="1"/>
  <c r="E52" i="10"/>
  <c r="E51" i="10" s="1"/>
  <c r="G49" i="10"/>
  <c r="G48" i="10"/>
  <c r="F48" i="10"/>
  <c r="E48" i="10"/>
  <c r="G47" i="10"/>
  <c r="G46" i="10"/>
  <c r="G45" i="10" s="1"/>
  <c r="G44" i="10" s="1"/>
  <c r="F46" i="10"/>
  <c r="F45" i="10" s="1"/>
  <c r="F43" i="10" s="1"/>
  <c r="E46" i="10"/>
  <c r="E45" i="10" s="1"/>
  <c r="G42" i="10"/>
  <c r="G41" i="10"/>
  <c r="G40" i="10" s="1"/>
  <c r="F41" i="10"/>
  <c r="E41" i="10"/>
  <c r="E40" i="10" s="1"/>
  <c r="F40" i="10"/>
  <c r="G39" i="10"/>
  <c r="G38" i="10"/>
  <c r="G37" i="10" s="1"/>
  <c r="F38" i="10"/>
  <c r="F37" i="10" s="1"/>
  <c r="F36" i="10" s="1"/>
  <c r="E38" i="10"/>
  <c r="E37" i="10" s="1"/>
  <c r="E36" i="10" s="1"/>
  <c r="G35" i="10"/>
  <c r="G34" i="10" s="1"/>
  <c r="F34" i="10"/>
  <c r="E34" i="10"/>
  <c r="G33" i="10"/>
  <c r="G32" i="10" s="1"/>
  <c r="G31" i="10" s="1"/>
  <c r="F32" i="10"/>
  <c r="F31" i="10" s="1"/>
  <c r="E32" i="10"/>
  <c r="E31" i="10" s="1"/>
  <c r="G30" i="10"/>
  <c r="G29" i="10"/>
  <c r="G28" i="10" s="1"/>
  <c r="F29" i="10"/>
  <c r="E29" i="10"/>
  <c r="E28" i="10" s="1"/>
  <c r="F28" i="10"/>
  <c r="G27" i="10"/>
  <c r="G26" i="10" s="1"/>
  <c r="F26" i="10"/>
  <c r="E26" i="10"/>
  <c r="G25" i="10"/>
  <c r="G24" i="10" s="1"/>
  <c r="F24" i="10"/>
  <c r="F21" i="10" s="1"/>
  <c r="E24" i="10"/>
  <c r="G23" i="10"/>
  <c r="G22" i="10"/>
  <c r="F22" i="10"/>
  <c r="E22" i="10"/>
  <c r="G20" i="10"/>
  <c r="G19" i="10"/>
  <c r="G18" i="10" s="1"/>
  <c r="F19" i="10"/>
  <c r="F18" i="10" s="1"/>
  <c r="E19" i="10"/>
  <c r="E18" i="10" s="1"/>
  <c r="G16" i="10"/>
  <c r="G15" i="10"/>
  <c r="F15" i="10"/>
  <c r="E15" i="10"/>
  <c r="G14" i="10"/>
  <c r="G13" i="10"/>
  <c r="F13" i="10"/>
  <c r="E13" i="10"/>
  <c r="G12" i="10"/>
  <c r="G11" i="10" s="1"/>
  <c r="F11" i="10"/>
  <c r="F10" i="10" s="1"/>
  <c r="F9" i="10" s="1"/>
  <c r="E11" i="10"/>
  <c r="E10" i="10" s="1"/>
  <c r="E9" i="10" s="1"/>
  <c r="G10" i="10" l="1"/>
  <c r="G9" i="10" s="1"/>
  <c r="E21" i="10"/>
  <c r="E17" i="10" s="1"/>
  <c r="E8" i="10" s="1"/>
  <c r="G94" i="10"/>
  <c r="G93" i="10" s="1"/>
  <c r="F17" i="10"/>
  <c r="F8" i="10" s="1"/>
  <c r="F80" i="10" s="1"/>
  <c r="F108" i="10" s="1"/>
  <c r="G21" i="10"/>
  <c r="G17" i="10" s="1"/>
  <c r="G50" i="10"/>
  <c r="G43" i="10" s="1"/>
  <c r="G107" i="10"/>
  <c r="E93" i="10"/>
  <c r="E107" i="10" s="1"/>
  <c r="G36" i="10"/>
  <c r="E50" i="10"/>
  <c r="E43" i="10" s="1"/>
  <c r="G8" i="10" l="1"/>
  <c r="G80" i="10" s="1"/>
  <c r="G108" i="10" s="1"/>
  <c r="E80" i="10"/>
  <c r="E108" i="10" s="1"/>
  <c r="F540" i="8" l="1"/>
  <c r="E540" i="8"/>
  <c r="F62" i="8"/>
  <c r="G522" i="8"/>
  <c r="G521" i="8"/>
  <c r="G596" i="8" l="1"/>
  <c r="G595" i="8" s="1"/>
  <c r="F595" i="8"/>
  <c r="E595" i="8"/>
  <c r="G585" i="8"/>
  <c r="F584" i="8"/>
  <c r="F583" i="8" s="1"/>
  <c r="E584" i="8"/>
  <c r="E583" i="8" s="1"/>
  <c r="G580" i="8"/>
  <c r="G579" i="8" s="1"/>
  <c r="F579" i="8"/>
  <c r="E579" i="8"/>
  <c r="G576" i="8"/>
  <c r="F576" i="8"/>
  <c r="E576" i="8"/>
  <c r="G574" i="8"/>
  <c r="F574" i="8"/>
  <c r="E574" i="8"/>
  <c r="G572" i="8"/>
  <c r="F571" i="8"/>
  <c r="E571" i="8"/>
  <c r="G568" i="8"/>
  <c r="F568" i="8"/>
  <c r="E568" i="8"/>
  <c r="G558" i="8"/>
  <c r="F557" i="8"/>
  <c r="E557" i="8"/>
  <c r="G551" i="8"/>
  <c r="F551" i="8"/>
  <c r="E551" i="8"/>
  <c r="G541" i="8"/>
  <c r="G537" i="8"/>
  <c r="F536" i="8"/>
  <c r="E536" i="8"/>
  <c r="G534" i="8"/>
  <c r="F534" i="8"/>
  <c r="E534" i="8"/>
  <c r="G530" i="8"/>
  <c r="G531" i="8"/>
  <c r="F530" i="8"/>
  <c r="E530" i="8"/>
  <c r="G524" i="8"/>
  <c r="F523" i="8"/>
  <c r="E523" i="8"/>
  <c r="G520" i="8"/>
  <c r="F520" i="8"/>
  <c r="E520" i="8"/>
  <c r="G516" i="8"/>
  <c r="F515" i="8"/>
  <c r="E515" i="8"/>
  <c r="G514" i="8"/>
  <c r="G513" i="8"/>
  <c r="F513" i="8"/>
  <c r="E513" i="8"/>
  <c r="G502" i="8"/>
  <c r="F502" i="8"/>
  <c r="E502" i="8"/>
  <c r="G497" i="8"/>
  <c r="F496" i="8"/>
  <c r="E496" i="8"/>
  <c r="G494" i="8"/>
  <c r="G493" i="8" s="1"/>
  <c r="F493" i="8"/>
  <c r="E493" i="8"/>
  <c r="G492" i="8"/>
  <c r="G491" i="8" s="1"/>
  <c r="F491" i="8"/>
  <c r="E491" i="8"/>
  <c r="G490" i="8"/>
  <c r="G489" i="8" s="1"/>
  <c r="F489" i="8"/>
  <c r="E489" i="8"/>
  <c r="G479" i="8"/>
  <c r="F478" i="8"/>
  <c r="E478" i="8"/>
  <c r="G475" i="8"/>
  <c r="G474" i="8" s="1"/>
  <c r="F474" i="8"/>
  <c r="E474" i="8"/>
  <c r="G459" i="8"/>
  <c r="F458" i="8"/>
  <c r="E458" i="8"/>
  <c r="G443" i="8"/>
  <c r="F442" i="8"/>
  <c r="E442" i="8"/>
  <c r="G440" i="8"/>
  <c r="G439" i="8"/>
  <c r="F439" i="8"/>
  <c r="E439" i="8"/>
  <c r="G437" i="8"/>
  <c r="G436" i="8" s="1"/>
  <c r="F436" i="8"/>
  <c r="E436" i="8"/>
  <c r="G425" i="8"/>
  <c r="F424" i="8"/>
  <c r="E424" i="8"/>
  <c r="E423" i="8" s="1"/>
  <c r="G416" i="8"/>
  <c r="G415" i="8" s="1"/>
  <c r="F416" i="8"/>
  <c r="F415" i="8" s="1"/>
  <c r="E416" i="8"/>
  <c r="E415" i="8" s="1"/>
  <c r="G412" i="8"/>
  <c r="F412" i="8"/>
  <c r="E412" i="8"/>
  <c r="G410" i="8"/>
  <c r="F410" i="8"/>
  <c r="E410" i="8"/>
  <c r="G409" i="8"/>
  <c r="G408" i="8" s="1"/>
  <c r="F408" i="8"/>
  <c r="E408" i="8"/>
  <c r="G407" i="8"/>
  <c r="G406" i="8" s="1"/>
  <c r="F406" i="8"/>
  <c r="E406" i="8"/>
  <c r="G388" i="8"/>
  <c r="F387" i="8"/>
  <c r="E387" i="8"/>
  <c r="G385" i="8"/>
  <c r="F384" i="8"/>
  <c r="E384" i="8"/>
  <c r="G382" i="8"/>
  <c r="G381" i="8" s="1"/>
  <c r="F381" i="8"/>
  <c r="E381" i="8"/>
  <c r="G380" i="8"/>
  <c r="G379" i="8" s="1"/>
  <c r="F379" i="8"/>
  <c r="E379" i="8"/>
  <c r="G377" i="8"/>
  <c r="F376" i="8"/>
  <c r="E376" i="8"/>
  <c r="G373" i="8"/>
  <c r="G374" i="8"/>
  <c r="F373" i="8"/>
  <c r="E373" i="8"/>
  <c r="G358" i="8"/>
  <c r="F357" i="8"/>
  <c r="E357" i="8"/>
  <c r="G356" i="8"/>
  <c r="G355" i="8" s="1"/>
  <c r="F355" i="8"/>
  <c r="E355" i="8"/>
  <c r="G350" i="8"/>
  <c r="F350" i="8"/>
  <c r="E350" i="8"/>
  <c r="G338" i="8"/>
  <c r="F337" i="8"/>
  <c r="E337" i="8"/>
  <c r="G333" i="8"/>
  <c r="F333" i="8"/>
  <c r="E333" i="8"/>
  <c r="G332" i="8"/>
  <c r="G331" i="8" s="1"/>
  <c r="F331" i="8"/>
  <c r="F330" i="8" s="1"/>
  <c r="E331" i="8"/>
  <c r="E330" i="8" s="1"/>
  <c r="G306" i="8"/>
  <c r="F306" i="8"/>
  <c r="E306" i="8"/>
  <c r="G305" i="8"/>
  <c r="G304" i="8"/>
  <c r="F303" i="8"/>
  <c r="E303" i="8"/>
  <c r="G297" i="8"/>
  <c r="F296" i="8"/>
  <c r="E296" i="8"/>
  <c r="G289" i="8"/>
  <c r="F288" i="8"/>
  <c r="E288" i="8"/>
  <c r="G277" i="8"/>
  <c r="F276" i="8"/>
  <c r="E276" i="8"/>
  <c r="G274" i="8"/>
  <c r="G273" i="8" s="1"/>
  <c r="F273" i="8"/>
  <c r="E273" i="8"/>
  <c r="G272" i="8"/>
  <c r="G271" i="8" s="1"/>
  <c r="F271" i="8"/>
  <c r="E271" i="8"/>
  <c r="G253" i="8"/>
  <c r="F252" i="8"/>
  <c r="E252" i="8"/>
  <c r="G229" i="8"/>
  <c r="F228" i="8"/>
  <c r="E228" i="8"/>
  <c r="G215" i="8"/>
  <c r="F214" i="8"/>
  <c r="E214" i="8"/>
  <c r="G193" i="8"/>
  <c r="F192" i="8"/>
  <c r="E192" i="8"/>
  <c r="G190" i="8"/>
  <c r="G189" i="8" s="1"/>
  <c r="G188" i="8" s="1"/>
  <c r="F189" i="8"/>
  <c r="F188" i="8" s="1"/>
  <c r="E189" i="8"/>
  <c r="E188" i="8"/>
  <c r="G186" i="8"/>
  <c r="G185" i="8" s="1"/>
  <c r="G184" i="8" s="1"/>
  <c r="F185" i="8"/>
  <c r="F184" i="8" s="1"/>
  <c r="E185" i="8"/>
  <c r="E184" i="8"/>
  <c r="G180" i="8"/>
  <c r="F179" i="8"/>
  <c r="E179" i="8"/>
  <c r="G176" i="8"/>
  <c r="G175" i="8" s="1"/>
  <c r="F175" i="8"/>
  <c r="E175" i="8"/>
  <c r="G171" i="8"/>
  <c r="F170" i="8"/>
  <c r="E170" i="8"/>
  <c r="G155" i="8"/>
  <c r="F154" i="8"/>
  <c r="F153" i="8" s="1"/>
  <c r="E154" i="8"/>
  <c r="G145" i="8"/>
  <c r="F144" i="8"/>
  <c r="E144" i="8"/>
  <c r="G136" i="8"/>
  <c r="F135" i="8"/>
  <c r="E135" i="8"/>
  <c r="G132" i="8"/>
  <c r="G131" i="8" s="1"/>
  <c r="F131" i="8"/>
  <c r="E131" i="8"/>
  <c r="E130" i="8"/>
  <c r="G126" i="8"/>
  <c r="F125" i="8"/>
  <c r="E125" i="8"/>
  <c r="G108" i="8"/>
  <c r="F107" i="8"/>
  <c r="E107" i="8"/>
  <c r="G103" i="8"/>
  <c r="G102" i="8" s="1"/>
  <c r="F102" i="8"/>
  <c r="E102" i="8"/>
  <c r="G80" i="8"/>
  <c r="F79" i="8"/>
  <c r="E79" i="8"/>
  <c r="G73" i="8"/>
  <c r="F72" i="8"/>
  <c r="E72" i="8"/>
  <c r="G65" i="8"/>
  <c r="G66" i="8"/>
  <c r="F65" i="8"/>
  <c r="E65" i="8"/>
  <c r="G63" i="8"/>
  <c r="G62" i="8" s="1"/>
  <c r="E62" i="8"/>
  <c r="G60" i="8"/>
  <c r="F59" i="8"/>
  <c r="F58" i="8" s="1"/>
  <c r="E59" i="8"/>
  <c r="G46" i="8"/>
  <c r="F45" i="8"/>
  <c r="E45" i="8"/>
  <c r="G44" i="8"/>
  <c r="G43" i="8" s="1"/>
  <c r="F43" i="8"/>
  <c r="E43" i="8"/>
  <c r="G40" i="8"/>
  <c r="F39" i="8"/>
  <c r="F38" i="8" s="1"/>
  <c r="E39" i="8"/>
  <c r="E38" i="8" s="1"/>
  <c r="G33" i="8"/>
  <c r="F32" i="8"/>
  <c r="E32" i="8"/>
  <c r="G31" i="8"/>
  <c r="G30" i="8"/>
  <c r="F30" i="8"/>
  <c r="E30" i="8"/>
  <c r="G28" i="8"/>
  <c r="G27" i="8"/>
  <c r="F27" i="8"/>
  <c r="E27" i="8"/>
  <c r="G21" i="8"/>
  <c r="F20" i="8"/>
  <c r="F19" i="8" s="1"/>
  <c r="E20" i="8"/>
  <c r="E19" i="8" s="1"/>
  <c r="G12" i="8"/>
  <c r="F11" i="8"/>
  <c r="E11" i="8"/>
  <c r="G10" i="8"/>
  <c r="E9" i="8"/>
  <c r="G8" i="8"/>
  <c r="G7" i="8" s="1"/>
  <c r="F7" i="8"/>
  <c r="E7" i="8"/>
  <c r="G6" i="8"/>
  <c r="G5" i="8" s="1"/>
  <c r="F5" i="8"/>
  <c r="F4" i="8" s="1"/>
  <c r="E5" i="8"/>
  <c r="F550" i="8" l="1"/>
  <c r="G571" i="8"/>
  <c r="G39" i="8"/>
  <c r="G38" i="8" s="1"/>
  <c r="E550" i="8"/>
  <c r="G540" i="8"/>
  <c r="G214" i="8"/>
  <c r="F64" i="8"/>
  <c r="E58" i="8"/>
  <c r="E42" i="8"/>
  <c r="G59" i="8"/>
  <c r="G58" i="8" s="1"/>
  <c r="G536" i="8"/>
  <c r="G125" i="8"/>
  <c r="G337" i="8"/>
  <c r="G330" i="8" s="1"/>
  <c r="G387" i="8"/>
  <c r="G424" i="8"/>
  <c r="G423" i="8" s="1"/>
  <c r="G72" i="8"/>
  <c r="F130" i="8"/>
  <c r="G144" i="8"/>
  <c r="E153" i="8"/>
  <c r="G252" i="8"/>
  <c r="G276" i="8"/>
  <c r="G376" i="8"/>
  <c r="F423" i="8"/>
  <c r="G496" i="8"/>
  <c r="F26" i="8"/>
  <c r="F42" i="8"/>
  <c r="G135" i="8"/>
  <c r="G179" i="8"/>
  <c r="G384" i="8"/>
  <c r="G557" i="8"/>
  <c r="G550" i="8" s="1"/>
  <c r="G20" i="8"/>
  <c r="G19" i="8" s="1"/>
  <c r="E26" i="8"/>
  <c r="G32" i="8"/>
  <c r="G26" i="8" s="1"/>
  <c r="G107" i="8"/>
  <c r="G170" i="8"/>
  <c r="G442" i="8"/>
  <c r="G478" i="8"/>
  <c r="G515" i="8"/>
  <c r="F354" i="8"/>
  <c r="E4" i="8"/>
  <c r="G11" i="8"/>
  <c r="G45" i="8"/>
  <c r="G42" i="8" s="1"/>
  <c r="E64" i="8"/>
  <c r="G79" i="8"/>
  <c r="G154" i="8"/>
  <c r="G192" i="8"/>
  <c r="G228" i="8"/>
  <c r="G288" i="8"/>
  <c r="G296" i="8"/>
  <c r="F191" i="8"/>
  <c r="G303" i="8"/>
  <c r="E191" i="8"/>
  <c r="G357" i="8"/>
  <c r="E354" i="8"/>
  <c r="G458" i="8"/>
  <c r="F441" i="8"/>
  <c r="E441" i="8"/>
  <c r="E495" i="8"/>
  <c r="G523" i="8"/>
  <c r="F495" i="8"/>
  <c r="G584" i="8"/>
  <c r="G583" i="8" s="1"/>
  <c r="G4" i="8"/>
  <c r="G130" i="8" l="1"/>
  <c r="G153" i="8"/>
  <c r="G441" i="8"/>
  <c r="G64" i="8"/>
  <c r="E603" i="8"/>
  <c r="G495" i="8"/>
  <c r="G354" i="8"/>
  <c r="F603" i="8"/>
  <c r="G191" i="8"/>
  <c r="G603" i="8" l="1"/>
</calcChain>
</file>

<file path=xl/sharedStrings.xml><?xml version="1.0" encoding="utf-8"?>
<sst xmlns="http://schemas.openxmlformats.org/spreadsheetml/2006/main" count="2520" uniqueCount="385">
  <si>
    <t>Dział</t>
  </si>
  <si>
    <t>Rozdział</t>
  </si>
  <si>
    <t>Pozostała działalność</t>
  </si>
  <si>
    <t>Wynagrodzenia osobowe pracowników</t>
  </si>
  <si>
    <t>Składki na ubezpieczenia społeczne</t>
  </si>
  <si>
    <t>Zakup materiałów i wyposażenia</t>
  </si>
  <si>
    <t>Zakup usług pozostałych</t>
  </si>
  <si>
    <t>Różne opłaty i składki</t>
  </si>
  <si>
    <t>Administracja publiczna</t>
  </si>
  <si>
    <t>Zakup energii</t>
  </si>
  <si>
    <t>Pomoc społeczna</t>
  </si>
  <si>
    <t>Świadczenia społeczne</t>
  </si>
  <si>
    <t>Odpisy na zakładowy fundusz świadczeń socjalnych</t>
  </si>
  <si>
    <t>Składki na ubezpieczenie zdrowotne</t>
  </si>
  <si>
    <t>Rodzina</t>
  </si>
  <si>
    <t>Szkolenia pracowników niebędących członkami korpusu służby cywilnej</t>
  </si>
  <si>
    <t>Transport i łączność</t>
  </si>
  <si>
    <t>Drogi publiczne gminne</t>
  </si>
  <si>
    <t>Gospodarka mieszkaniowa</t>
  </si>
  <si>
    <t>Gospodarka gruntami i nieruchomościami</t>
  </si>
  <si>
    <t>Różne rozliczenia</t>
  </si>
  <si>
    <t>Oświata i wychowanie</t>
  </si>
  <si>
    <t>Zasiłki okresowe, celowe i pomoc w naturze oraz składki na ubezpieczenia emerytalne i rentowe</t>
  </si>
  <si>
    <t>Zasiłki stałe</t>
  </si>
  <si>
    <t>Ośrodki pomocy społecznej</t>
  </si>
  <si>
    <t>Edukacyjna opieka wychowawcza</t>
  </si>
  <si>
    <t>Pomoc materialna dla uczniów o charakterze socjalnym</t>
  </si>
  <si>
    <t>Kultura i ochrona dziedzictwa narodowego</t>
  </si>
  <si>
    <t>Lokalny transport zbiorowy</t>
  </si>
  <si>
    <t>Przedszkola</t>
  </si>
  <si>
    <t>Stypendia dla uczniów</t>
  </si>
  <si>
    <t>Wspieranie rodziny</t>
  </si>
  <si>
    <t>§</t>
  </si>
  <si>
    <t>Paragraf</t>
  </si>
  <si>
    <t>Treść</t>
  </si>
  <si>
    <t>Przed zmianą</t>
  </si>
  <si>
    <t>Zmiana</t>
  </si>
  <si>
    <t>Po zmianie</t>
  </si>
  <si>
    <t>010</t>
  </si>
  <si>
    <t>Rolnictwo i łowiectwo</t>
  </si>
  <si>
    <t>01095</t>
  </si>
  <si>
    <t>050</t>
  </si>
  <si>
    <t>Rybołówstwo i rybactwo</t>
  </si>
  <si>
    <t>05095</t>
  </si>
  <si>
    <t>600</t>
  </si>
  <si>
    <t>60013</t>
  </si>
  <si>
    <t>Drogi publiczne wojewódzkie</t>
  </si>
  <si>
    <t>60016</t>
  </si>
  <si>
    <t>700</t>
  </si>
  <si>
    <t>70005</t>
  </si>
  <si>
    <t>750</t>
  </si>
  <si>
    <t>75011</t>
  </si>
  <si>
    <t>Urzędy wojewódzkie</t>
  </si>
  <si>
    <t>75023</t>
  </si>
  <si>
    <t>Urzędy gmin (miast i miast na prawach powiatu)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</si>
  <si>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</si>
  <si>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</si>
  <si>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</si>
  <si>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</si>
  <si>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75108</t>
  </si>
  <si>
    <t>Wybory do Sejmu i Senatu</t>
  </si>
  <si>
    <t>75113</t>
  </si>
  <si>
    <t>Wybory do Parlamentu Europejskiego</t>
  </si>
  <si>
    <t>754</t>
  </si>
  <si>
    <t>Bezpieczeństwo publiczne i ochrona przeciwpożarowa</t>
  </si>
  <si>
    <t>75412</t>
  </si>
  <si>
    <t>Ochotnicze straże pożarne</t>
  </si>
  <si>
    <t>75415</t>
  </si>
  <si>
    <t>Zadania ratownictwa górskiego i wodnego</t>
  </si>
  <si>
    <t>758</t>
  </si>
  <si>
    <t>801</t>
  </si>
  <si>
    <t>80101</t>
  </si>
  <si>
    <t>Szkoły podstawowe</t>
  </si>
  <si>
    <t>80103</t>
  </si>
  <si>
    <t>Oddziały przedszkolne w szkołach podstawowych</t>
  </si>
  <si>
    <t>80104</t>
  </si>
  <si>
    <t>2310</t>
  </si>
  <si>
    <t>80110</t>
  </si>
  <si>
    <t>Gimnazja</t>
  </si>
  <si>
    <t>2910</t>
  </si>
  <si>
    <t>80148</t>
  </si>
  <si>
    <t>Stołówki szkolne i przedszkolne</t>
  </si>
  <si>
    <t>80153</t>
  </si>
  <si>
    <t>Zapewnienie uczniom prawa do bezpłatnego dostępu do podręczników, materiałów edukacyjnych lub materiałów ćwiczeniowych</t>
  </si>
  <si>
    <t>80195</t>
  </si>
  <si>
    <t>2007</t>
  </si>
  <si>
    <t>2009</t>
  </si>
  <si>
    <t>2957</t>
  </si>
  <si>
    <t>2959</t>
  </si>
  <si>
    <t>852</t>
  </si>
  <si>
    <t>85203</t>
  </si>
  <si>
    <t>Ośrodki wsparcia</t>
  </si>
  <si>
    <t>85213</t>
  </si>
  <si>
    <t>Składki na ubezpieczenie zdrowotne opłacane za osoby pobierające niektóre świadczenia z pomocy społecznej oraz za osoby uczestniczące w zajęciach w centrum integracji społecznej</t>
  </si>
  <si>
    <t>85214</t>
  </si>
  <si>
    <t>85215</t>
  </si>
  <si>
    <t>Dodatki mieszkaniowe</t>
  </si>
  <si>
    <t>85216</t>
  </si>
  <si>
    <t>85219</t>
  </si>
  <si>
    <t>85228</t>
  </si>
  <si>
    <t>Usługi opiekuńcze i specjalistyczne usługi opiekuńcze</t>
  </si>
  <si>
    <t>2360</t>
  </si>
  <si>
    <t>85230</t>
  </si>
  <si>
    <t>Pomoc w zakresie dożywiania</t>
  </si>
  <si>
    <t>854</t>
  </si>
  <si>
    <t>85415</t>
  </si>
  <si>
    <t>855</t>
  </si>
  <si>
    <t>85501</t>
  </si>
  <si>
    <t>Świadczenie wychowawcze</t>
  </si>
  <si>
    <t>85502</t>
  </si>
  <si>
    <t>85503</t>
  </si>
  <si>
    <t>Karta Dużej Rodziny</t>
  </si>
  <si>
    <t>85504</t>
  </si>
  <si>
    <t>85513</t>
  </si>
  <si>
    <t>900</t>
  </si>
  <si>
    <t>Gospodarka komunalna i ochrona środowiska</t>
  </si>
  <si>
    <t>90002</t>
  </si>
  <si>
    <t>Gospodarka odpadami komunalnymi</t>
  </si>
  <si>
    <t>90019</t>
  </si>
  <si>
    <t>Wpływy i wydatki związane z gromadzeniem środków z opłat i kar za korzystanie ze środowiska</t>
  </si>
  <si>
    <t>90095</t>
  </si>
  <si>
    <t>921</t>
  </si>
  <si>
    <t>92109</t>
  </si>
  <si>
    <t>Domy i ośrodki kultury, świetlice i kluby</t>
  </si>
  <si>
    <t>926</t>
  </si>
  <si>
    <t>Kultura fizyczna</t>
  </si>
  <si>
    <t>92601</t>
  </si>
  <si>
    <t>Obiekty sportowe</t>
  </si>
  <si>
    <t>92695</t>
  </si>
  <si>
    <t>Razem:</t>
  </si>
  <si>
    <t>Zmiany w planie wydatków Gminy Rogoźno na 2019 rok</t>
  </si>
  <si>
    <t/>
  </si>
  <si>
    <t>01008</t>
  </si>
  <si>
    <t>Melioracje wodne</t>
  </si>
  <si>
    <t>2830</t>
  </si>
  <si>
    <t>Dotacja celowa z budżetu na finansowanie lub dofinansowanie zadań zleconych do realizacji pozostałym jednostkom nie zaliczanym do sektora finansów publicznych</t>
  </si>
  <si>
    <t>01010</t>
  </si>
  <si>
    <t>Infrastruktura wodociągowa i sanitacyjna wsi</t>
  </si>
  <si>
    <t>6010</t>
  </si>
  <si>
    <t>Wydatki na zakup i objęcie akcji i udziałów</t>
  </si>
  <si>
    <t>01030</t>
  </si>
  <si>
    <t>Izby rolnicze</t>
  </si>
  <si>
    <t>2850</t>
  </si>
  <si>
    <t>Wpłaty gmin na rzecz izb rolniczych w wysokości 2% uzyskanych wpływów z podatku rolnego</t>
  </si>
  <si>
    <t>4010</t>
  </si>
  <si>
    <t>4110</t>
  </si>
  <si>
    <t>4120</t>
  </si>
  <si>
    <t>Składki na Fundusz Pracy oraz Solidarnościowy Fundusz Wsparcia Osób Niepełnosprawnych</t>
  </si>
  <si>
    <t>4210</t>
  </si>
  <si>
    <t>4300</t>
  </si>
  <si>
    <t>4430</t>
  </si>
  <si>
    <t>6050</t>
  </si>
  <si>
    <t>Wydatki inwestycyjne jednostek budżetowych</t>
  </si>
  <si>
    <t>4170</t>
  </si>
  <si>
    <t>Wynagrodzenia bezosobowe</t>
  </si>
  <si>
    <t>4260</t>
  </si>
  <si>
    <t>60004</t>
  </si>
  <si>
    <t>Dotacje celowe przekazane gminie na zadania bieżące realizowane na podstawie porozumień (umów) między jednostkami samorządu terytorialnego</t>
  </si>
  <si>
    <t>4270</t>
  </si>
  <si>
    <t>Zakup usług remontowych</t>
  </si>
  <si>
    <t>630</t>
  </si>
  <si>
    <t>Turystyka</t>
  </si>
  <si>
    <t>63095</t>
  </si>
  <si>
    <t>70001</t>
  </si>
  <si>
    <t>Zakłady gospodarki mieszkaniowej</t>
  </si>
  <si>
    <t>2650</t>
  </si>
  <si>
    <t>Dotacja przedmiotowa z budżetu dla samorządowego zakładu budżetowego</t>
  </si>
  <si>
    <t>4390</t>
  </si>
  <si>
    <t>Zakup usług obejmujących wykonanie ekspertyz, analiz i opinii</t>
  </si>
  <si>
    <t>4500</t>
  </si>
  <si>
    <t>Pozostałe podatki na rzecz budżetów jednostek samorządu terytorialnego</t>
  </si>
  <si>
    <t>4520</t>
  </si>
  <si>
    <t>Opłaty na rzecz budżetów jednostek samorządu terytorialnego</t>
  </si>
  <si>
    <t>4590</t>
  </si>
  <si>
    <t>Kary i odszkodowania wypłacane na rzecz osób fizycznych</t>
  </si>
  <si>
    <t>4600</t>
  </si>
  <si>
    <t>Kary, odszkodowania i grzywny wypłacane na rzecz osób prawnych i innych jednostek organizacyjnych</t>
  </si>
  <si>
    <t>4610</t>
  </si>
  <si>
    <t>Koszty postępowania sądowego i prokuratorskiego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</si>
  <si>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</si>
  <si>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</si>
  <si>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</si>
  <si>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</si>
  <si>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</si>
  <si>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</si>
  <si>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</si>
  <si>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>Cmentarze</t>
  </si>
  <si>
    <t>75022</t>
  </si>
  <si>
    <t>Rady gmin (miast i miast na prawach powiatu)</t>
  </si>
  <si>
    <t>3030</t>
  </si>
  <si>
    <t>Różne wydatki na rzecz osób fizycznych</t>
  </si>
  <si>
    <t>4190</t>
  </si>
  <si>
    <t>Nagrody konkursowe</t>
  </si>
  <si>
    <t>4360</t>
  </si>
  <si>
    <t>Opłaty z tytułu zakupu usług telekomunikacyjnych</t>
  </si>
  <si>
    <t>4420</t>
  </si>
  <si>
    <t>Podróże służbowe zagraniczne</t>
  </si>
  <si>
    <t>3020</t>
  </si>
  <si>
    <t>Wydatki osobowe niezaliczone do wynagrodzeń</t>
  </si>
  <si>
    <t>4040</t>
  </si>
  <si>
    <t>Dodatkowe wynagrodzenie roczne</t>
  </si>
  <si>
    <t>4140</t>
  </si>
  <si>
    <t>Wpłaty na Państwowy Fundusz Rehabilitacji Osób Niepełnosprawnych</t>
  </si>
  <si>
    <t>4280</t>
  </si>
  <si>
    <t>Zakup usług zdrowotnych</t>
  </si>
  <si>
    <t>4380</t>
  </si>
  <si>
    <t>Zakup usług obejmujacych tłumaczenia</t>
  </si>
  <si>
    <t>4410</t>
  </si>
  <si>
    <t>Podróże służbowe krajowe</t>
  </si>
  <si>
    <t>4440</t>
  </si>
  <si>
    <t>4700</t>
  </si>
  <si>
    <t>75075</t>
  </si>
  <si>
    <t>Promocja jednostek samorządu terytorialnego</t>
  </si>
  <si>
    <t>75085</t>
  </si>
  <si>
    <t>Wspólna obsługa jednostek samorządu terytorialnego</t>
  </si>
  <si>
    <t>75095</t>
  </si>
  <si>
    <t>4100</t>
  </si>
  <si>
    <t>Wynagrodzenia agencyjno-prowizyjne</t>
  </si>
  <si>
    <t>2820</t>
  </si>
  <si>
    <t>Dotacja celowa z budżetu na finansowanie lub dofinansowanie zadań zleconych do realizacji stowarzyszeniom</t>
  </si>
  <si>
    <t>6230</t>
  </si>
  <si>
    <t>Dotacje celowe z budżetu na finansowanie lub dofinansowanie kosztów realizacji inwestycji i zakupów inwestycyjnych jednostek nie zaliczanych do sektora finansów publicznych</t>
  </si>
  <si>
    <t>75414</t>
  </si>
  <si>
    <t>Obrona cywilna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</si>
  <si>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</si>
  <si>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75416</t>
  </si>
  <si>
    <t>Straż gminna (miejska)</t>
  </si>
  <si>
    <t>757</t>
  </si>
  <si>
    <t>Obsługa długu publicznego</t>
  </si>
  <si>
    <t>75702</t>
  </si>
  <si>
    <t>Obsługa papierów wartościowych, kredytów i pożyczek oraz innych zobowiązań jednostek samorządu terytorialnego zaliczanych do tytułu dłużnego – kredyty i pożyczki</t>
  </si>
  <si>
    <t>8090</t>
  </si>
  <si>
    <t>Koszty emisji samorządowych papierów wartościowych oraz inne opłaty i prowizje</t>
  </si>
  <si>
    <t>8110</t>
  </si>
  <si>
    <t>Odsetki od samorządowych papierów wartościowych lub zaciągniętych przez jednostkę samorządu terytorialnego kredytów i pożyczek</t>
  </si>
  <si>
    <t>75818</t>
  </si>
  <si>
    <t>Rezerwy ogólne i celowe</t>
  </si>
  <si>
    <t>4810</t>
  </si>
  <si>
    <t>Rezerwy</t>
  </si>
  <si>
    <t>4240</t>
  </si>
  <si>
    <t>Zakup środków dydaktycznych i książek</t>
  </si>
  <si>
    <t>4330</t>
  </si>
  <si>
    <t>Zakup usług przez jednostki samorządu terytorialnego od innych jednostek samorządu terytorialnego</t>
  </si>
  <si>
    <t>4480</t>
  </si>
  <si>
    <t>Podatek od nieruchomości</t>
  </si>
  <si>
    <t>2540</t>
  </si>
  <si>
    <t>Dotacja podmiotowa z budżetu dla niepublicznej jednostki systemu oświaty</t>
  </si>
  <si>
    <t>4220</t>
  </si>
  <si>
    <t>Zakup środków żywności</t>
  </si>
  <si>
    <t>2320</t>
  </si>
  <si>
    <t>Dotacje celowe przekazane dla powiatu na zadania bieżące realizowane na podstawie porozumień (umów) między jednostkami samorządu terytorialnego</t>
  </si>
  <si>
    <t>80113</t>
  </si>
  <si>
    <t>Dowożenie uczniów do szkół</t>
  </si>
  <si>
    <t>80146</t>
  </si>
  <si>
    <t>Dokształcanie i doskonalenie nauczycieli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</si>
  <si>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</si>
  <si>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</si>
  <si>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</si>
  <si>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Realizacja zadań wymagających stosowania specjalnej organizacji nauki i metod pracy dla dzieci i młodzieży w szkołach podstawowych</t>
  </si>
  <si>
    <t>Dotacje celowe w ramach programów finansowanych z udziałem środków europejskich oraz środków, o których mowa w art. 5 ust. 1 pkt 3 oraz ust. 3 pkt 5 i 6 ustawy, lub płatności w ramach budżetu środków europejskich, z wyłączeniem wydatków klasyfikowanych w paragrafie 205</t>
  </si>
  <si>
    <t>Zwrot niewykorzystanych dotacji oraz płatności</t>
  </si>
  <si>
    <t>4017</t>
  </si>
  <si>
    <t>4019</t>
  </si>
  <si>
    <t>4117</t>
  </si>
  <si>
    <t>4119</t>
  </si>
  <si>
    <t>4127</t>
  </si>
  <si>
    <t>4129</t>
  </si>
  <si>
    <t>4217</t>
  </si>
  <si>
    <t>4219</t>
  </si>
  <si>
    <t>4247</t>
  </si>
  <si>
    <t>4249</t>
  </si>
  <si>
    <t>4307</t>
  </si>
  <si>
    <t>4309</t>
  </si>
  <si>
    <t>851</t>
  </si>
  <si>
    <t>Ochrona zdrowia</t>
  </si>
  <si>
    <t>85111</t>
  </si>
  <si>
    <t>Szpitale ogólne</t>
  </si>
  <si>
    <t>6220</t>
  </si>
  <si>
    <t>Dotacje celowe z budżetu na finansowanie lub dofinansowanie kosztów realizacji inwestycji i zakupów inwestycyjnych innych jednostek sektora finansów publicznych</t>
  </si>
  <si>
    <t>85153</t>
  </si>
  <si>
    <t>Zwalczanie narkomanii</t>
  </si>
  <si>
    <t>85154</t>
  </si>
  <si>
    <t>Przeciwdziałanie alkoholizmowi</t>
  </si>
  <si>
    <t>2710</t>
  </si>
  <si>
    <t>Dotacja celowa na pomoc finansową udzielaną między jednostkami samorządu terytorialnego na dofinansowanie własnych zadań bieżących</t>
  </si>
  <si>
    <t>85195</t>
  </si>
  <si>
    <t>85202</t>
  </si>
  <si>
    <t>Domy pomocy społecznej</t>
  </si>
  <si>
    <t>4530</t>
  </si>
  <si>
    <t>Podatek od towarów i usług (VAT).</t>
  </si>
  <si>
    <t>85205</t>
  </si>
  <si>
    <t>Zadania w zakresie przeciwdziałania przemocy w rodzinie</t>
  </si>
  <si>
    <t>Zwrot dotacji oraz płatności wykorzystanych niezgodnie z przeznaczeniem lub wykorzystanych z naruszeniem procedur, o których mowa w art. 184 ustawy, pobranych nienależnie lub w nadmiernej wysokości</t>
  </si>
  <si>
    <t>4130</t>
  </si>
  <si>
    <t>3110</t>
  </si>
  <si>
    <t>85232</t>
  </si>
  <si>
    <t>Centra integracji społecznej</t>
  </si>
  <si>
    <t>85295</t>
  </si>
  <si>
    <t>853</t>
  </si>
  <si>
    <t>Pozostałe zadania w zakresie polityki społecznej</t>
  </si>
  <si>
    <t>85395</t>
  </si>
  <si>
    <t>4177</t>
  </si>
  <si>
    <t>85401</t>
  </si>
  <si>
    <t>Świetlice szkolne</t>
  </si>
  <si>
    <t>3240</t>
  </si>
  <si>
    <t>85416</t>
  </si>
  <si>
    <t>Pomoc materialna dla uczniów o charakterze motywacyjnym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</si>
  <si>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</si>
  <si>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</si>
  <si>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Świadczenia rodzinne, świadczenie z funduszu alimentacyjnego oraz składki na ubezpieczenia emerytalne i rentowe z ubezpieczenia społecznego</t>
  </si>
  <si>
    <t>85508</t>
  </si>
  <si>
    <t>Rodziny zastępcze</t>
  </si>
  <si>
    <t>85510</t>
  </si>
  <si>
    <t>Działalność placówek opiekuńczo-wychowawczych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</si>
  <si>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</si>
  <si>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</si>
  <si>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</si>
  <si>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</si>
  <si>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</si>
  <si>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</si>
  <si>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</si>
  <si>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</si>
  <si>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</si>
  <si>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90013</t>
  </si>
  <si>
    <t>Schroniska dla zwierząt</t>
  </si>
  <si>
    <t>90015</t>
  </si>
  <si>
    <t>Oświetlenie ulic, placów i dróg</t>
  </si>
  <si>
    <t>90026</t>
  </si>
  <si>
    <t>Pozostałe działania związane z gospodarką odpadami</t>
  </si>
  <si>
    <t>92105</t>
  </si>
  <si>
    <t>Pozostałe zadania w zakresie kultury</t>
  </si>
  <si>
    <t>2480</t>
  </si>
  <si>
    <t>Dotacja podmiotowa z budżetu dla samorządowej instytucji kultury</t>
  </si>
  <si>
    <t>92116</t>
  </si>
  <si>
    <t>Biblioteki</t>
  </si>
  <si>
    <t>92118</t>
  </si>
  <si>
    <t>Muzea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</si>
  <si>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</si>
  <si>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</si>
  <si>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</si>
  <si>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</si>
  <si>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92127</t>
  </si>
  <si>
    <t>Działalność dotycząca miejsc pamięci narodowej oraz ochrony pamięci walk i męczeństwa</t>
  </si>
  <si>
    <t>92195</t>
  </si>
  <si>
    <t>6058</t>
  </si>
  <si>
    <t>6059</t>
  </si>
  <si>
    <t>Rady Miejskiej w Rogoźnie</t>
  </si>
  <si>
    <t>ZESTAWIENIE PLANOWANYCH KWOT DOTACJI W 2019 ROKU</t>
  </si>
  <si>
    <t>Dotacje udzielone z budżetu Gminy  na zadania bieżące</t>
  </si>
  <si>
    <t>Plan</t>
  </si>
  <si>
    <t xml:space="preserve">Zmiana </t>
  </si>
  <si>
    <t>Plan 
po zmianie</t>
  </si>
  <si>
    <t xml:space="preserve">I. </t>
  </si>
  <si>
    <t>Dotacje dla jednostek sektora finansów publicznych</t>
  </si>
  <si>
    <t xml:space="preserve">1. </t>
  </si>
  <si>
    <t xml:space="preserve">Dotacja podmiotowa </t>
  </si>
  <si>
    <t>2.</t>
  </si>
  <si>
    <t xml:space="preserve">Dotacje celowe </t>
  </si>
  <si>
    <t>Transport i łaczność</t>
  </si>
  <si>
    <t xml:space="preserve">Dotacje celowe przekazane gminie na zadania bieżące realizowane na podstawie porozumień (umów)  między jednostkami samorządu terytorialnego </t>
  </si>
  <si>
    <t xml:space="preserve">Dotacje celowe przekazane dla powiatu na zadania bieżące realizowane na podstawie porozumień (umów)  między jednostkami samorządu terytorialnego </t>
  </si>
  <si>
    <t>Dotacja celowa na pomoc finansową udzieloną między jednostkami samorządu terytorialnego na dofiansowanie własnych zadań bieżących</t>
  </si>
  <si>
    <t>Dotacje celowe przekazane do powiatu na zadania bieżące realizowane na podstawie porozumień (umów)  między jednostkami samorządu terytorialnego</t>
  </si>
  <si>
    <t>3.</t>
  </si>
  <si>
    <t>Dotacja przedmiotowa</t>
  </si>
  <si>
    <t>Zakład gospodarki mieszkaniowej</t>
  </si>
  <si>
    <t xml:space="preserve">II. </t>
  </si>
  <si>
    <t>Dotacje dla jednostek spoza sektora finansów publicznych</t>
  </si>
  <si>
    <t>1.</t>
  </si>
  <si>
    <t>Dotacja celowa</t>
  </si>
  <si>
    <t>Dotacja celowa z budżetu na finansowanie lub dofinansowanie zadań zleconych do realizacji pozostałym jednostkom niezaliczanym do sektora finansów publicznych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</si>
  <si>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</si>
  <si>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Dotacje celowe w ramach programów finansowanych z udziałem środków europiejskich oraz środków, o kórych mowa w art. 5 ust.1 pkt 3 oraz ust. 3 pkt 5 i 6 ustawy, lub płatności w ramach budżetu środków europejskich, z wyłączeniem dochodów klasyfikowanych w paragrafie 205</t>
  </si>
  <si>
    <t>Kultura fizyczna i sport</t>
  </si>
  <si>
    <t>RAZEM:</t>
  </si>
  <si>
    <t>Dotacje udzielone z budżetu na zadania majątkowe</t>
  </si>
  <si>
    <t>Dotacja celowa z budżetu na finansowanie lub dofinansowanie kosztów realizacji inwestycji i zakupów inwestycyjnych jednostek niezaliczanych do sektora finansow publicznych</t>
  </si>
  <si>
    <t>Dotacje z budżetu na finansowanie lub dofinansowanie kosztów ralizacji inwestycji i zakupów inwestycyjnych innych jednostek sektora finansów publicznych</t>
  </si>
  <si>
    <t>Dotacja celowa z budżetu na finansowanie lub dofinansowanie kosztów realizacji inwestycji i zakupów inwestycyjnych jednostek niezaliczanych do sektora finansów publicznych</t>
  </si>
  <si>
    <t>Ochrona komunalna i ochrona środowiska</t>
  </si>
  <si>
    <t>Gospodarka  ściekowa i ochrona wód</t>
  </si>
  <si>
    <t>OGÓŁEM: bieżące i majątkowe</t>
  </si>
  <si>
    <t>Załącznik nr 1 do  Zarządzenia nr Uchwały Nr XXIV/.../2019
Rady Miejskiej w Rogoźnie 
z dnia 30 grudnia 2019 roku</t>
  </si>
  <si>
    <t>Załącznik nr 2 do Uchwały nr XXIV/…./2019</t>
  </si>
  <si>
    <t>z dnia  30 grudnia  2019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</si>
</sst>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"/>
    <numFmt numFmtId="165" formatCode="???"/>
    <numFmt numFmtId="166" formatCode="?????"/>
    <numFmt numFmtId="167" formatCode="????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.25"/>
      <color rgb="FF000000"/>
      <name val="Arial"/>
      <family val="2"/>
      <charset val="238"/>
    </font>
    <font>
      <sz val="8.25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indexed="8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8.5"/>
      <color indexed="8"/>
      <name val="Arial"/>
      <family val="2"/>
      <charset val="1"/>
    </font>
    <font>
      <sz val="12"/>
      <name val="Calibri"/>
      <family val="2"/>
      <charset val="238"/>
    </font>
    <font>
      <b/>
      <sz val="10"/>
      <color indexed="8"/>
      <name val="Arial"/>
      <family val="2"/>
      <charset val="1"/>
    </font>
    <font>
      <b/>
      <sz val="10"/>
      <name val="Arial"/>
      <family val="2"/>
      <charset val="238"/>
    </font>
    <font>
      <b/>
      <sz val="10"/>
      <name val="Arial"/>
      <family val="2"/>
      <charset val="1"/>
    </font>
    <font>
      <sz val="10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</patternFill>
    </fill>
    <fill>
      <patternFill patternType="solid">
        <fgColor rgb="FFA9A9A9"/>
      </patternFill>
    </fill>
    <fill>
      <patternFill patternType="solid">
        <f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23"/>
      </patternFill>
    </fill>
    <fill>
      <patternFill patternType="solid">
        <fgColor theme="0" tint="-0.14999847407452621"/>
        <bgColor indexed="23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2" fillId="3" borderId="0" applyNumberFormat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3" fillId="0" borderId="0"/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/>
    <xf numFmtId="0" fontId="6" fillId="0" borderId="0"/>
    <xf numFmtId="0" fontId="5" fillId="0" borderId="0" applyNumberFormat="0" applyFill="0" applyBorder="0" applyAlignment="0" applyProtection="0">
      <alignment vertical="top"/>
    </xf>
    <xf numFmtId="0" fontId="6" fillId="0" borderId="0"/>
    <xf numFmtId="0" fontId="7" fillId="0" borderId="0" applyNumberFormat="0" applyFill="0" applyBorder="0" applyAlignment="0" applyProtection="0">
      <alignment vertical="top"/>
    </xf>
    <xf numFmtId="0" fontId="8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>
      <alignment vertical="top"/>
    </xf>
    <xf numFmtId="0" fontId="1" fillId="0" borderId="0"/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9" fillId="0" borderId="0"/>
    <xf numFmtId="0" fontId="5" fillId="0" borderId="0" applyNumberFormat="0" applyFill="0" applyBorder="0" applyAlignment="0" applyProtection="0">
      <alignment vertical="top"/>
    </xf>
    <xf numFmtId="0" fontId="9" fillId="0" borderId="0"/>
  </cellStyleXfs>
  <cellXfs count="350">
    <xf numFmtId="0" fontId="0" fillId="0" borderId="0" xfId="0"/>
    <xf numFmtId="0" fontId="16" fillId="5" borderId="21" xfId="19" applyFont="1" applyFill="1" applyBorder="1" applyAlignment="1">
      <alignment horizontal="center" vertical="center" wrapText="1"/>
    </xf>
    <xf numFmtId="0" fontId="16" fillId="5" borderId="22" xfId="19" applyFont="1" applyFill="1" applyBorder="1" applyAlignment="1">
      <alignment horizontal="center" vertical="center" wrapText="1"/>
    </xf>
    <xf numFmtId="0" fontId="17" fillId="6" borderId="21" xfId="19" applyFont="1" applyFill="1" applyBorder="1" applyAlignment="1">
      <alignment horizontal="center" vertical="center" wrapText="1"/>
    </xf>
    <xf numFmtId="0" fontId="18" fillId="6" borderId="22" xfId="19" applyFont="1" applyFill="1" applyBorder="1" applyAlignment="1">
      <alignment horizontal="center" vertical="center" wrapText="1"/>
    </xf>
    <xf numFmtId="0" fontId="18" fillId="6" borderId="23" xfId="19" applyFont="1" applyFill="1" applyBorder="1" applyAlignment="1">
      <alignment horizontal="center" vertical="center" wrapText="1"/>
    </xf>
    <xf numFmtId="0" fontId="17" fillId="6" borderId="21" xfId="19" applyFont="1" applyFill="1" applyBorder="1" applyAlignment="1">
      <alignment horizontal="left" vertical="center" wrapText="1"/>
    </xf>
    <xf numFmtId="164" fontId="17" fillId="6" borderId="21" xfId="19" applyNumberFormat="1" applyFont="1" applyFill="1" applyBorder="1" applyAlignment="1">
      <alignment horizontal="right" vertical="center" wrapText="1"/>
    </xf>
    <xf numFmtId="0" fontId="19" fillId="5" borderId="24" xfId="19" applyFont="1" applyFill="1" applyBorder="1" applyAlignment="1">
      <alignment horizontal="center" vertical="center" wrapText="1"/>
    </xf>
    <xf numFmtId="0" fontId="18" fillId="7" borderId="22" xfId="19" applyFont="1" applyFill="1" applyBorder="1" applyAlignment="1">
      <alignment horizontal="center" vertical="center" wrapText="1"/>
    </xf>
    <xf numFmtId="0" fontId="18" fillId="7" borderId="23" xfId="19" applyFont="1" applyFill="1" applyBorder="1" applyAlignment="1">
      <alignment horizontal="center" vertical="center" wrapText="1"/>
    </xf>
    <xf numFmtId="0" fontId="18" fillId="7" borderId="21" xfId="19" applyFont="1" applyFill="1" applyBorder="1" applyAlignment="1">
      <alignment horizontal="left" vertical="center" wrapText="1"/>
    </xf>
    <xf numFmtId="164" fontId="18" fillId="7" borderId="21" xfId="19" applyNumberFormat="1" applyFont="1" applyFill="1" applyBorder="1" applyAlignment="1">
      <alignment horizontal="right" vertical="center" wrapText="1"/>
    </xf>
    <xf numFmtId="0" fontId="19" fillId="5" borderId="25" xfId="19" applyFont="1" applyFill="1" applyBorder="1" applyAlignment="1">
      <alignment horizontal="center" vertical="center" wrapText="1"/>
    </xf>
    <xf numFmtId="0" fontId="19" fillId="5" borderId="22" xfId="19" applyFont="1" applyFill="1" applyBorder="1" applyAlignment="1">
      <alignment horizontal="center" vertical="center" wrapText="1"/>
    </xf>
    <xf numFmtId="0" fontId="18" fillId="5" borderId="21" xfId="19" applyFont="1" applyFill="1" applyBorder="1" applyAlignment="1">
      <alignment horizontal="center" vertical="center" wrapText="1"/>
    </xf>
    <xf numFmtId="0" fontId="18" fillId="5" borderId="21" xfId="19" applyFont="1" applyFill="1" applyBorder="1" applyAlignment="1">
      <alignment horizontal="left" vertical="center" wrapText="1"/>
    </xf>
    <xf numFmtId="164" fontId="18" fillId="5" borderId="21" xfId="19" applyNumberFormat="1" applyFont="1" applyFill="1" applyBorder="1" applyAlignment="1">
      <alignment horizontal="right" vertical="center" wrapText="1"/>
    </xf>
    <xf numFmtId="0" fontId="18" fillId="5" borderId="26" xfId="19" applyFont="1" applyFill="1" applyBorder="1" applyAlignment="1">
      <alignment horizontal="center" vertical="center" wrapText="1"/>
    </xf>
    <xf numFmtId="0" fontId="18" fillId="5" borderId="27" xfId="19" applyFont="1" applyFill="1" applyBorder="1" applyAlignment="1">
      <alignment horizontal="center" vertical="center" wrapText="1"/>
    </xf>
    <xf numFmtId="0" fontId="18" fillId="7" borderId="28" xfId="19" applyFont="1" applyFill="1" applyBorder="1" applyAlignment="1">
      <alignment horizontal="center" vertical="center" wrapText="1"/>
    </xf>
    <xf numFmtId="0" fontId="18" fillId="7" borderId="23" xfId="19" applyFont="1" applyFill="1" applyBorder="1" applyAlignment="1">
      <alignment horizontal="left" vertical="center" wrapText="1"/>
    </xf>
    <xf numFmtId="0" fontId="18" fillId="5" borderId="29" xfId="19" applyFont="1" applyFill="1" applyBorder="1" applyAlignment="1">
      <alignment horizontal="center" vertical="center" wrapText="1"/>
    </xf>
    <xf numFmtId="0" fontId="18" fillId="5" borderId="27" xfId="19" applyFont="1" applyFill="1" applyBorder="1" applyAlignment="1">
      <alignment horizontal="left" vertical="center" wrapText="1"/>
    </xf>
    <xf numFmtId="0" fontId="18" fillId="5" borderId="22" xfId="19" applyFont="1" applyFill="1" applyBorder="1" applyAlignment="1">
      <alignment horizontal="center" vertical="center" wrapText="1"/>
    </xf>
    <xf numFmtId="0" fontId="18" fillId="5" borderId="1" xfId="19" applyFont="1" applyFill="1" applyBorder="1" applyAlignment="1">
      <alignment horizontal="left" vertical="center" wrapText="1"/>
    </xf>
    <xf numFmtId="164" fontId="18" fillId="5" borderId="23" xfId="19" applyNumberFormat="1" applyFont="1" applyFill="1" applyBorder="1" applyAlignment="1">
      <alignment horizontal="right" vertical="center" wrapText="1"/>
    </xf>
    <xf numFmtId="0" fontId="18" fillId="5" borderId="29" xfId="19" applyFont="1" applyFill="1" applyBorder="1" applyAlignment="1">
      <alignment horizontal="left" vertical="center" wrapText="1"/>
    </xf>
    <xf numFmtId="0" fontId="18" fillId="5" borderId="23" xfId="19" applyFont="1" applyFill="1" applyBorder="1" applyAlignment="1">
      <alignment horizontal="center" vertical="center" wrapText="1"/>
    </xf>
    <xf numFmtId="164" fontId="18" fillId="5" borderId="22" xfId="19" applyNumberFormat="1" applyFont="1" applyFill="1" applyBorder="1" applyAlignment="1">
      <alignment horizontal="right" vertical="center" wrapText="1"/>
    </xf>
    <xf numFmtId="0" fontId="18" fillId="5" borderId="1" xfId="19" applyFont="1" applyFill="1" applyBorder="1" applyAlignment="1">
      <alignment horizontal="center" vertical="center" wrapText="1"/>
    </xf>
    <xf numFmtId="0" fontId="18" fillId="5" borderId="23" xfId="19" applyFont="1" applyFill="1" applyBorder="1" applyAlignment="1">
      <alignment horizontal="left" vertical="center" wrapText="1"/>
    </xf>
    <xf numFmtId="0" fontId="18" fillId="7" borderId="30" xfId="19" applyFont="1" applyFill="1" applyBorder="1" applyAlignment="1">
      <alignment horizontal="center" vertical="center" wrapText="1"/>
    </xf>
    <xf numFmtId="164" fontId="17" fillId="4" borderId="21" xfId="19" applyNumberFormat="1" applyFont="1" applyFill="1" applyBorder="1" applyAlignment="1">
      <alignment horizontal="right" vertical="center" wrapText="1"/>
    </xf>
    <xf numFmtId="0" fontId="19" fillId="5" borderId="31" xfId="19" applyFont="1" applyFill="1" applyBorder="1" applyAlignment="1">
      <alignment horizontal="center" vertical="center" wrapText="1"/>
    </xf>
    <xf numFmtId="0" fontId="18" fillId="7" borderId="32" xfId="19" applyFont="1" applyFill="1" applyBorder="1" applyAlignment="1">
      <alignment horizontal="center" vertical="center" wrapText="1"/>
    </xf>
    <xf numFmtId="0" fontId="19" fillId="5" borderId="1" xfId="19" applyFont="1" applyFill="1" applyBorder="1" applyAlignment="1">
      <alignment horizontal="center" vertical="center" wrapText="1"/>
    </xf>
    <xf numFmtId="0" fontId="21" fillId="0" borderId="0" xfId="40" applyFont="1"/>
    <xf numFmtId="0" fontId="10" fillId="0" borderId="0" xfId="38" applyFont="1" applyAlignment="1">
      <alignment wrapText="1"/>
    </xf>
    <xf numFmtId="0" fontId="10" fillId="0" borderId="0" xfId="38" applyFont="1" applyAlignment="1"/>
    <xf numFmtId="0" fontId="22" fillId="0" borderId="0" xfId="4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11" fillId="0" borderId="0" xfId="38" applyFont="1" applyAlignment="1">
      <alignment wrapText="1"/>
    </xf>
    <xf numFmtId="0" fontId="25" fillId="0" borderId="0" xfId="40" applyFont="1" applyAlignment="1">
      <alignment horizontal="center" vertical="center"/>
    </xf>
    <xf numFmtId="0" fontId="26" fillId="0" borderId="0" xfId="40" applyFont="1"/>
    <xf numFmtId="0" fontId="28" fillId="0" borderId="37" xfId="40" applyFont="1" applyBorder="1" applyAlignment="1">
      <alignment horizontal="center" vertical="center"/>
    </xf>
    <xf numFmtId="0" fontId="29" fillId="0" borderId="37" xfId="40" applyFont="1" applyBorder="1" applyAlignment="1">
      <alignment horizontal="center" vertical="center"/>
    </xf>
    <xf numFmtId="0" fontId="30" fillId="0" borderId="37" xfId="40" applyFont="1" applyBorder="1" applyAlignment="1">
      <alignment horizontal="center" vertical="center"/>
    </xf>
    <xf numFmtId="49" fontId="31" fillId="0" borderId="37" xfId="40" applyNumberFormat="1" applyFont="1" applyBorder="1" applyAlignment="1">
      <alignment horizontal="center" vertical="center" wrapText="1"/>
    </xf>
    <xf numFmtId="0" fontId="32" fillId="0" borderId="37" xfId="4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30" fillId="0" borderId="43" xfId="40" applyFont="1" applyBorder="1" applyAlignment="1">
      <alignment horizontal="left" vertical="center"/>
    </xf>
    <xf numFmtId="4" fontId="31" fillId="0" borderId="43" xfId="40" applyNumberFormat="1" applyFont="1" applyBorder="1" applyAlignment="1">
      <alignment horizontal="right" vertical="center" wrapText="1"/>
    </xf>
    <xf numFmtId="4" fontId="31" fillId="0" borderId="45" xfId="40" applyNumberFormat="1" applyFont="1" applyBorder="1" applyAlignment="1">
      <alignment horizontal="right" vertical="center" wrapText="1"/>
    </xf>
    <xf numFmtId="0" fontId="33" fillId="0" borderId="16" xfId="40" applyFont="1" applyBorder="1" applyAlignment="1">
      <alignment vertical="center" wrapText="1"/>
    </xf>
    <xf numFmtId="4" fontId="2" fillId="0" borderId="46" xfId="40" applyNumberFormat="1" applyFont="1" applyBorder="1" applyAlignment="1">
      <alignment horizontal="right" vertical="center"/>
    </xf>
    <xf numFmtId="4" fontId="2" fillId="0" borderId="47" xfId="40" applyNumberFormat="1" applyFont="1" applyBorder="1" applyAlignment="1">
      <alignment horizontal="right" vertical="center"/>
    </xf>
    <xf numFmtId="165" fontId="34" fillId="9" borderId="2" xfId="40" applyNumberFormat="1" applyFont="1" applyFill="1" applyBorder="1" applyAlignment="1">
      <alignment horizontal="left" vertical="top" wrapText="1"/>
    </xf>
    <xf numFmtId="0" fontId="21" fillId="9" borderId="2" xfId="40" applyFont="1" applyFill="1" applyBorder="1" applyAlignment="1">
      <alignment vertical="top" wrapText="1"/>
    </xf>
    <xf numFmtId="0" fontId="21" fillId="9" borderId="9" xfId="40" applyFont="1" applyFill="1" applyBorder="1" applyAlignment="1">
      <alignment vertical="top" wrapText="1"/>
    </xf>
    <xf numFmtId="0" fontId="34" fillId="9" borderId="7" xfId="40" applyFont="1" applyFill="1" applyBorder="1" applyAlignment="1">
      <alignment horizontal="left" vertical="top" wrapText="1"/>
    </xf>
    <xf numFmtId="4" fontId="24" fillId="9" borderId="7" xfId="40" applyNumberFormat="1" applyFont="1" applyFill="1" applyBorder="1" applyAlignment="1">
      <alignment horizontal="right" vertical="center"/>
    </xf>
    <xf numFmtId="4" fontId="24" fillId="9" borderId="48" xfId="40" applyNumberFormat="1" applyFont="1" applyFill="1" applyBorder="1" applyAlignment="1">
      <alignment horizontal="right" vertical="center"/>
    </xf>
    <xf numFmtId="166" fontId="25" fillId="10" borderId="2" xfId="40" applyNumberFormat="1" applyFont="1" applyFill="1" applyBorder="1" applyAlignment="1">
      <alignment horizontal="left" vertical="top" wrapText="1"/>
    </xf>
    <xf numFmtId="0" fontId="21" fillId="10" borderId="9" xfId="40" applyFont="1" applyFill="1" applyBorder="1" applyAlignment="1">
      <alignment vertical="top" wrapText="1"/>
    </xf>
    <xf numFmtId="0" fontId="25" fillId="10" borderId="7" xfId="40" applyFont="1" applyFill="1" applyBorder="1" applyAlignment="1">
      <alignment horizontal="left" vertical="top" wrapText="1"/>
    </xf>
    <xf numFmtId="4" fontId="35" fillId="10" borderId="7" xfId="40" applyNumberFormat="1" applyFont="1" applyFill="1" applyBorder="1" applyAlignment="1">
      <alignment horizontal="right" vertical="center"/>
    </xf>
    <xf numFmtId="4" fontId="35" fillId="10" borderId="48" xfId="40" applyNumberFormat="1" applyFont="1" applyFill="1" applyBorder="1" applyAlignment="1">
      <alignment horizontal="right" vertical="center"/>
    </xf>
    <xf numFmtId="0" fontId="21" fillId="0" borderId="4" xfId="40" applyFont="1" applyBorder="1" applyAlignment="1">
      <alignment vertical="top" wrapText="1"/>
    </xf>
    <xf numFmtId="167" fontId="25" fillId="0" borderId="9" xfId="40" applyNumberFormat="1" applyFont="1" applyBorder="1" applyAlignment="1">
      <alignment horizontal="left" vertical="top" wrapText="1"/>
    </xf>
    <xf numFmtId="0" fontId="25" fillId="0" borderId="7" xfId="40" applyFont="1" applyBorder="1" applyAlignment="1">
      <alignment horizontal="left" vertical="top" wrapText="1"/>
    </xf>
    <xf numFmtId="4" fontId="35" fillId="0" borderId="7" xfId="40" applyNumberFormat="1" applyFont="1" applyBorder="1" applyAlignment="1">
      <alignment horizontal="right" vertical="center"/>
    </xf>
    <xf numFmtId="4" fontId="21" fillId="0" borderId="37" xfId="40" applyNumberFormat="1" applyFont="1" applyBorder="1" applyAlignment="1">
      <alignment vertical="center"/>
    </xf>
    <xf numFmtId="0" fontId="21" fillId="10" borderId="19" xfId="40" applyFont="1" applyFill="1" applyBorder="1" applyAlignment="1">
      <alignment vertical="top" wrapText="1"/>
    </xf>
    <xf numFmtId="0" fontId="25" fillId="10" borderId="14" xfId="40" applyFont="1" applyFill="1" applyBorder="1" applyAlignment="1">
      <alignment horizontal="left" vertical="top" wrapText="1"/>
    </xf>
    <xf numFmtId="4" fontId="35" fillId="10" borderId="14" xfId="40" applyNumberFormat="1" applyFont="1" applyFill="1" applyBorder="1" applyAlignment="1">
      <alignment horizontal="right" vertical="center"/>
    </xf>
    <xf numFmtId="4" fontId="35" fillId="10" borderId="49" xfId="40" applyNumberFormat="1" applyFont="1" applyFill="1" applyBorder="1" applyAlignment="1">
      <alignment horizontal="right" vertical="center"/>
    </xf>
    <xf numFmtId="167" fontId="25" fillId="0" borderId="19" xfId="40" applyNumberFormat="1" applyFont="1" applyBorder="1" applyAlignment="1">
      <alignment horizontal="left" vertical="top" wrapText="1"/>
    </xf>
    <xf numFmtId="0" fontId="25" fillId="0" borderId="14" xfId="40" applyFont="1" applyBorder="1" applyAlignment="1">
      <alignment horizontal="left" vertical="top" wrapText="1"/>
    </xf>
    <xf numFmtId="4" fontId="35" fillId="0" borderId="14" xfId="40" applyNumberFormat="1" applyFont="1" applyBorder="1" applyAlignment="1">
      <alignment horizontal="right" vertical="center"/>
    </xf>
    <xf numFmtId="4" fontId="21" fillId="0" borderId="35" xfId="40" applyNumberFormat="1" applyFont="1" applyBorder="1" applyAlignment="1">
      <alignment vertical="center"/>
    </xf>
    <xf numFmtId="0" fontId="26" fillId="0" borderId="5" xfId="40" applyFont="1" applyBorder="1" applyAlignment="1">
      <alignment vertical="center" wrapText="1"/>
    </xf>
    <xf numFmtId="4" fontId="2" fillId="0" borderId="52" xfId="40" applyNumberFormat="1" applyFont="1" applyBorder="1" applyAlignment="1">
      <alignment vertical="center"/>
    </xf>
    <xf numFmtId="4" fontId="2" fillId="0" borderId="53" xfId="40" applyNumberFormat="1" applyFont="1" applyBorder="1" applyAlignment="1">
      <alignment vertical="center"/>
    </xf>
    <xf numFmtId="0" fontId="24" fillId="4" borderId="54" xfId="40" applyFont="1" applyFill="1" applyBorder="1" applyAlignment="1">
      <alignment horizontal="left" vertical="center" wrapText="1"/>
    </xf>
    <xf numFmtId="0" fontId="35" fillId="4" borderId="55" xfId="40" applyFont="1" applyFill="1" applyBorder="1" applyAlignment="1">
      <alignment horizontal="left" vertical="center" wrapText="1"/>
    </xf>
    <xf numFmtId="0" fontId="24" fillId="4" borderId="55" xfId="40" applyFont="1" applyFill="1" applyBorder="1" applyAlignment="1">
      <alignment horizontal="left" vertical="center" wrapText="1"/>
    </xf>
    <xf numFmtId="4" fontId="24" fillId="4" borderId="56" xfId="40" applyNumberFormat="1" applyFont="1" applyFill="1" applyBorder="1" applyAlignment="1">
      <alignment vertical="center"/>
    </xf>
    <xf numFmtId="4" fontId="24" fillId="4" borderId="55" xfId="40" applyNumberFormat="1" applyFont="1" applyFill="1" applyBorder="1" applyAlignment="1">
      <alignment vertical="center"/>
    </xf>
    <xf numFmtId="0" fontId="21" fillId="8" borderId="55" xfId="40" applyFont="1" applyFill="1" applyBorder="1" applyAlignment="1">
      <alignment horizontal="left" vertical="center" wrapText="1"/>
    </xf>
    <xf numFmtId="4" fontId="35" fillId="8" borderId="55" xfId="40" applyNumberFormat="1" applyFont="1" applyFill="1" applyBorder="1" applyAlignment="1">
      <alignment vertical="center"/>
    </xf>
    <xf numFmtId="4" fontId="35" fillId="8" borderId="18" xfId="40" applyNumberFormat="1" applyFont="1" applyFill="1" applyBorder="1" applyAlignment="1">
      <alignment vertical="center"/>
    </xf>
    <xf numFmtId="0" fontId="26" fillId="0" borderId="35" xfId="40" applyFont="1" applyBorder="1" applyAlignment="1">
      <alignment horizontal="center" vertical="center" wrapText="1"/>
    </xf>
    <xf numFmtId="0" fontId="21" fillId="0" borderId="55" xfId="40" applyFont="1" applyBorder="1" applyAlignment="1">
      <alignment horizontal="left" vertical="top" wrapText="1"/>
    </xf>
    <xf numFmtId="0" fontId="25" fillId="0" borderId="59" xfId="40" applyFont="1" applyBorder="1" applyAlignment="1">
      <alignment horizontal="left" vertical="top" wrapText="1"/>
    </xf>
    <xf numFmtId="4" fontId="35" fillId="0" borderId="16" xfId="40" applyNumberFormat="1" applyFont="1" applyBorder="1" applyAlignment="1">
      <alignment vertical="center"/>
    </xf>
    <xf numFmtId="4" fontId="26" fillId="0" borderId="33" xfId="40" applyNumberFormat="1" applyFont="1" applyBorder="1" applyAlignment="1">
      <alignment vertical="center"/>
    </xf>
    <xf numFmtId="4" fontId="0" fillId="0" borderId="55" xfId="0" applyNumberFormat="1" applyBorder="1" applyAlignment="1">
      <alignment vertical="center"/>
    </xf>
    <xf numFmtId="0" fontId="24" fillId="4" borderId="11" xfId="40" applyFont="1" applyFill="1" applyBorder="1" applyAlignment="1">
      <alignment horizontal="left" vertical="center" wrapText="1"/>
    </xf>
    <xf numFmtId="4" fontId="24" fillId="4" borderId="16" xfId="40" applyNumberFormat="1" applyFont="1" applyFill="1" applyBorder="1" applyAlignment="1">
      <alignment horizontal="right" vertical="center"/>
    </xf>
    <xf numFmtId="4" fontId="24" fillId="4" borderId="60" xfId="40" applyNumberFormat="1" applyFont="1" applyFill="1" applyBorder="1" applyAlignment="1">
      <alignment horizontal="right" vertical="center"/>
    </xf>
    <xf numFmtId="0" fontId="24" fillId="2" borderId="5" xfId="40" applyFont="1" applyFill="1" applyBorder="1" applyAlignment="1">
      <alignment horizontal="left" vertical="center" wrapText="1"/>
    </xf>
    <xf numFmtId="0" fontId="35" fillId="8" borderId="55" xfId="40" applyFont="1" applyFill="1" applyBorder="1" applyAlignment="1">
      <alignment horizontal="left" vertical="center" wrapText="1"/>
    </xf>
    <xf numFmtId="0" fontId="35" fillId="8" borderId="11" xfId="40" applyFont="1" applyFill="1" applyBorder="1" applyAlignment="1">
      <alignment horizontal="left" vertical="center" wrapText="1"/>
    </xf>
    <xf numFmtId="4" fontId="35" fillId="8" borderId="16" xfId="40" applyNumberFormat="1" applyFont="1" applyFill="1" applyBorder="1" applyAlignment="1">
      <alignment horizontal="right" vertical="center"/>
    </xf>
    <xf numFmtId="4" fontId="35" fillId="8" borderId="60" xfId="40" applyNumberFormat="1" applyFont="1" applyFill="1" applyBorder="1" applyAlignment="1">
      <alignment horizontal="right" vertical="center"/>
    </xf>
    <xf numFmtId="0" fontId="24" fillId="2" borderId="55" xfId="40" applyFont="1" applyFill="1" applyBorder="1" applyAlignment="1">
      <alignment horizontal="left" vertical="center" wrapText="1"/>
    </xf>
    <xf numFmtId="4" fontId="35" fillId="2" borderId="16" xfId="40" applyNumberFormat="1" applyFont="1" applyFill="1" applyBorder="1" applyAlignment="1">
      <alignment horizontal="right" vertical="center"/>
    </xf>
    <xf numFmtId="4" fontId="26" fillId="0" borderId="55" xfId="40" applyNumberFormat="1" applyFont="1" applyBorder="1" applyAlignment="1">
      <alignment vertical="center"/>
    </xf>
    <xf numFmtId="0" fontId="21" fillId="8" borderId="11" xfId="40" applyFont="1" applyFill="1" applyBorder="1" applyAlignment="1">
      <alignment horizontal="left" vertical="center" wrapText="1"/>
    </xf>
    <xf numFmtId="4" fontId="35" fillId="8" borderId="16" xfId="40" applyNumberFormat="1" applyFont="1" applyFill="1" applyBorder="1" applyAlignment="1">
      <alignment vertical="center"/>
    </xf>
    <xf numFmtId="4" fontId="35" fillId="8" borderId="60" xfId="40" applyNumberFormat="1" applyFont="1" applyFill="1" applyBorder="1" applyAlignment="1">
      <alignment vertical="center"/>
    </xf>
    <xf numFmtId="0" fontId="26" fillId="0" borderId="55" xfId="40" applyFont="1" applyBorder="1" applyAlignment="1">
      <alignment horizontal="left" vertical="center" wrapText="1"/>
    </xf>
    <xf numFmtId="0" fontId="21" fillId="0" borderId="20" xfId="40" applyFont="1" applyBorder="1" applyAlignment="1">
      <alignment vertical="top" wrapText="1"/>
    </xf>
    <xf numFmtId="167" fontId="25" fillId="0" borderId="61" xfId="40" applyNumberFormat="1" applyFont="1" applyBorder="1" applyAlignment="1">
      <alignment horizontal="left" vertical="top" wrapText="1"/>
    </xf>
    <xf numFmtId="4" fontId="35" fillId="0" borderId="59" xfId="40" applyNumberFormat="1" applyFont="1" applyBorder="1" applyAlignment="1">
      <alignment horizontal="right" vertical="center"/>
    </xf>
    <xf numFmtId="4" fontId="21" fillId="0" borderId="55" xfId="40" applyNumberFormat="1" applyFont="1" applyBorder="1" applyAlignment="1">
      <alignment vertical="center"/>
    </xf>
    <xf numFmtId="0" fontId="21" fillId="0" borderId="4" xfId="40" applyFont="1" applyFill="1" applyBorder="1" applyAlignment="1">
      <alignment vertical="top" wrapText="1"/>
    </xf>
    <xf numFmtId="0" fontId="21" fillId="0" borderId="3" xfId="40" applyFont="1" applyBorder="1" applyAlignment="1">
      <alignment vertical="top" wrapText="1"/>
    </xf>
    <xf numFmtId="167" fontId="25" fillId="0" borderId="62" xfId="40" applyNumberFormat="1" applyFont="1" applyBorder="1" applyAlignment="1">
      <alignment horizontal="left" vertical="top" wrapText="1"/>
    </xf>
    <xf numFmtId="0" fontId="25" fillId="0" borderId="63" xfId="40" applyFont="1" applyBorder="1" applyAlignment="1">
      <alignment horizontal="left" vertical="top" wrapText="1"/>
    </xf>
    <xf numFmtId="4" fontId="35" fillId="0" borderId="63" xfId="40" applyNumberFormat="1" applyFont="1" applyBorder="1" applyAlignment="1">
      <alignment horizontal="right" vertical="center"/>
    </xf>
    <xf numFmtId="0" fontId="22" fillId="9" borderId="7" xfId="40" applyFont="1" applyFill="1" applyBorder="1" applyAlignment="1">
      <alignment horizontal="left" vertical="top" wrapText="1"/>
    </xf>
    <xf numFmtId="0" fontId="21" fillId="9" borderId="62" xfId="40" applyFont="1" applyFill="1" applyBorder="1" applyAlignment="1">
      <alignment vertical="top" wrapText="1"/>
    </xf>
    <xf numFmtId="167" fontId="25" fillId="9" borderId="40" xfId="40" applyNumberFormat="1" applyFont="1" applyFill="1" applyBorder="1" applyAlignment="1">
      <alignment horizontal="left" vertical="top" wrapText="1"/>
    </xf>
    <xf numFmtId="0" fontId="34" fillId="9" borderId="63" xfId="40" applyFont="1" applyFill="1" applyBorder="1" applyAlignment="1">
      <alignment horizontal="left" vertical="top" wrapText="1"/>
    </xf>
    <xf numFmtId="4" fontId="24" fillId="9" borderId="63" xfId="40" applyNumberFormat="1" applyFont="1" applyFill="1" applyBorder="1" applyAlignment="1">
      <alignment horizontal="right" vertical="center"/>
    </xf>
    <xf numFmtId="4" fontId="24" fillId="9" borderId="54" xfId="40" applyNumberFormat="1" applyFont="1" applyFill="1" applyBorder="1" applyAlignment="1">
      <alignment horizontal="right" vertical="center"/>
    </xf>
    <xf numFmtId="0" fontId="21" fillId="10" borderId="62" xfId="40" applyFont="1" applyFill="1" applyBorder="1" applyAlignment="1">
      <alignment horizontal="left" vertical="top" wrapText="1"/>
    </xf>
    <xf numFmtId="167" fontId="25" fillId="10" borderId="34" xfId="40" applyNumberFormat="1" applyFont="1" applyFill="1" applyBorder="1" applyAlignment="1">
      <alignment horizontal="left" vertical="top" wrapText="1"/>
    </xf>
    <xf numFmtId="0" fontId="25" fillId="10" borderId="63" xfId="40" applyFont="1" applyFill="1" applyBorder="1" applyAlignment="1">
      <alignment horizontal="left" vertical="top" wrapText="1"/>
    </xf>
    <xf numFmtId="4" fontId="35" fillId="10" borderId="63" xfId="40" applyNumberFormat="1" applyFont="1" applyFill="1" applyBorder="1" applyAlignment="1">
      <alignment horizontal="right" vertical="center"/>
    </xf>
    <xf numFmtId="4" fontId="35" fillId="10" borderId="54" xfId="40" applyNumberFormat="1" applyFont="1" applyFill="1" applyBorder="1" applyAlignment="1">
      <alignment horizontal="right" vertical="center"/>
    </xf>
    <xf numFmtId="167" fontId="25" fillId="0" borderId="6" xfId="40" applyNumberFormat="1" applyFont="1" applyBorder="1" applyAlignment="1">
      <alignment horizontal="left" vertical="top" wrapText="1"/>
    </xf>
    <xf numFmtId="0" fontId="25" fillId="0" borderId="5" xfId="40" applyFont="1" applyBorder="1" applyAlignment="1">
      <alignment horizontal="left" vertical="top" wrapText="1"/>
    </xf>
    <xf numFmtId="4" fontId="35" fillId="0" borderId="5" xfId="40" applyNumberFormat="1" applyFont="1" applyBorder="1" applyAlignment="1">
      <alignment horizontal="right" vertical="center"/>
    </xf>
    <xf numFmtId="4" fontId="21" fillId="0" borderId="36" xfId="40" applyNumberFormat="1" applyFont="1" applyBorder="1" applyAlignment="1">
      <alignment vertical="center"/>
    </xf>
    <xf numFmtId="0" fontId="21" fillId="10" borderId="55" xfId="40" applyFont="1" applyFill="1" applyBorder="1" applyAlignment="1">
      <alignment horizontal="left" vertical="top" wrapText="1"/>
    </xf>
    <xf numFmtId="167" fontId="25" fillId="10" borderId="55" xfId="40" applyNumberFormat="1" applyFont="1" applyFill="1" applyBorder="1" applyAlignment="1">
      <alignment horizontal="left" vertical="top" wrapText="1"/>
    </xf>
    <xf numFmtId="0" fontId="25" fillId="10" borderId="55" xfId="40" applyFont="1" applyFill="1" applyBorder="1" applyAlignment="1">
      <alignment horizontal="left" vertical="top" wrapText="1"/>
    </xf>
    <xf numFmtId="4" fontId="35" fillId="10" borderId="55" xfId="40" applyNumberFormat="1" applyFont="1" applyFill="1" applyBorder="1" applyAlignment="1">
      <alignment horizontal="right" vertical="center"/>
    </xf>
    <xf numFmtId="0" fontId="21" fillId="0" borderId="64" xfId="40" applyFont="1" applyBorder="1" applyAlignment="1">
      <alignment vertical="top" wrapText="1"/>
    </xf>
    <xf numFmtId="167" fontId="25" fillId="0" borderId="55" xfId="40" applyNumberFormat="1" applyFont="1" applyBorder="1" applyAlignment="1">
      <alignment horizontal="left" vertical="top" wrapText="1"/>
    </xf>
    <xf numFmtId="0" fontId="25" fillId="0" borderId="55" xfId="40" applyFont="1" applyBorder="1" applyAlignment="1">
      <alignment horizontal="left" vertical="top" wrapText="1"/>
    </xf>
    <xf numFmtId="4" fontId="35" fillId="0" borderId="55" xfId="40" applyNumberFormat="1" applyFont="1" applyBorder="1" applyAlignment="1">
      <alignment horizontal="right" vertical="center"/>
    </xf>
    <xf numFmtId="0" fontId="26" fillId="0" borderId="55" xfId="40" applyFont="1" applyBorder="1" applyAlignment="1">
      <alignment vertical="center" wrapText="1"/>
    </xf>
    <xf numFmtId="4" fontId="24" fillId="0" borderId="55" xfId="40" applyNumberFormat="1" applyFont="1" applyBorder="1" applyAlignment="1">
      <alignment horizontal="right" vertical="center"/>
    </xf>
    <xf numFmtId="0" fontId="24" fillId="4" borderId="54" xfId="40" applyFont="1" applyFill="1" applyBorder="1" applyAlignment="1">
      <alignment horizontal="left" vertical="top" wrapText="1"/>
    </xf>
    <xf numFmtId="0" fontId="21" fillId="4" borderId="55" xfId="40" applyFont="1" applyFill="1" applyBorder="1" applyAlignment="1">
      <alignment vertical="top" wrapText="1"/>
    </xf>
    <xf numFmtId="167" fontId="25" fillId="4" borderId="55" xfId="40" applyNumberFormat="1" applyFont="1" applyFill="1" applyBorder="1" applyAlignment="1">
      <alignment horizontal="left" vertical="top" wrapText="1"/>
    </xf>
    <xf numFmtId="0" fontId="36" fillId="4" borderId="55" xfId="40" applyFont="1" applyFill="1" applyBorder="1" applyAlignment="1">
      <alignment horizontal="left" vertical="top" wrapText="1"/>
    </xf>
    <xf numFmtId="4" fontId="35" fillId="4" borderId="56" xfId="40" applyNumberFormat="1" applyFont="1" applyFill="1" applyBorder="1" applyAlignment="1">
      <alignment horizontal="right" vertical="center"/>
    </xf>
    <xf numFmtId="4" fontId="35" fillId="4" borderId="55" xfId="40" applyNumberFormat="1" applyFont="1" applyFill="1" applyBorder="1" applyAlignment="1">
      <alignment horizontal="right" vertical="center"/>
    </xf>
    <xf numFmtId="0" fontId="21" fillId="8" borderId="55" xfId="40" applyFont="1" applyFill="1" applyBorder="1" applyAlignment="1">
      <alignment horizontal="left" vertical="top" wrapText="1"/>
    </xf>
    <xf numFmtId="167" fontId="25" fillId="8" borderId="55" xfId="40" applyNumberFormat="1" applyFont="1" applyFill="1" applyBorder="1" applyAlignment="1">
      <alignment horizontal="left" vertical="top" wrapText="1"/>
    </xf>
    <xf numFmtId="0" fontId="36" fillId="8" borderId="55" xfId="40" applyFont="1" applyFill="1" applyBorder="1" applyAlignment="1">
      <alignment horizontal="left" vertical="top" wrapText="1"/>
    </xf>
    <xf numFmtId="4" fontId="35" fillId="8" borderId="56" xfId="40" applyNumberFormat="1" applyFont="1" applyFill="1" applyBorder="1" applyAlignment="1">
      <alignment horizontal="right" vertical="center"/>
    </xf>
    <xf numFmtId="4" fontId="35" fillId="8" borderId="55" xfId="40" applyNumberFormat="1" applyFont="1" applyFill="1" applyBorder="1" applyAlignment="1">
      <alignment horizontal="right" vertical="center"/>
    </xf>
    <xf numFmtId="0" fontId="21" fillId="0" borderId="55" xfId="40" applyFont="1" applyBorder="1" applyAlignment="1">
      <alignment vertical="top" wrapText="1"/>
    </xf>
    <xf numFmtId="4" fontId="35" fillId="0" borderId="56" xfId="40" applyNumberFormat="1" applyFont="1" applyBorder="1" applyAlignment="1">
      <alignment horizontal="right" vertical="center"/>
    </xf>
    <xf numFmtId="0" fontId="21" fillId="12" borderId="2" xfId="40" applyFont="1" applyFill="1" applyBorder="1" applyAlignment="1">
      <alignment horizontal="left" vertical="top" wrapText="1"/>
    </xf>
    <xf numFmtId="0" fontId="21" fillId="0" borderId="42" xfId="40" applyFont="1" applyBorder="1" applyAlignment="1">
      <alignment vertical="top" wrapText="1"/>
    </xf>
    <xf numFmtId="0" fontId="26" fillId="0" borderId="46" xfId="40" applyFont="1" applyFill="1" applyBorder="1" applyAlignment="1">
      <alignment vertical="center" wrapText="1"/>
    </xf>
    <xf numFmtId="165" fontId="34" fillId="9" borderId="4" xfId="40" applyNumberFormat="1" applyFont="1" applyFill="1" applyBorder="1" applyAlignment="1">
      <alignment horizontal="left" vertical="top" wrapText="1"/>
    </xf>
    <xf numFmtId="4" fontId="24" fillId="9" borderId="16" xfId="40" applyNumberFormat="1" applyFont="1" applyFill="1" applyBorder="1" applyAlignment="1">
      <alignment horizontal="right" vertical="center"/>
    </xf>
    <xf numFmtId="4" fontId="24" fillId="9" borderId="60" xfId="40" applyNumberFormat="1" applyFont="1" applyFill="1" applyBorder="1" applyAlignment="1">
      <alignment horizontal="right" vertical="center"/>
    </xf>
    <xf numFmtId="166" fontId="25" fillId="10" borderId="9" xfId="40" applyNumberFormat="1" applyFont="1" applyFill="1" applyBorder="1" applyAlignment="1">
      <alignment horizontal="left" vertical="top" wrapText="1"/>
    </xf>
    <xf numFmtId="0" fontId="21" fillId="0" borderId="9" xfId="40" applyFont="1" applyBorder="1" applyAlignment="1">
      <alignment vertical="top" wrapText="1"/>
    </xf>
    <xf numFmtId="0" fontId="26" fillId="0" borderId="16" xfId="40" applyFont="1" applyFill="1" applyBorder="1" applyAlignment="1">
      <alignment horizontal="left" vertical="center" wrapText="1"/>
    </xf>
    <xf numFmtId="4" fontId="2" fillId="0" borderId="16" xfId="40" applyNumberFormat="1" applyFont="1" applyBorder="1" applyAlignment="1">
      <alignment vertical="center"/>
    </xf>
    <xf numFmtId="4" fontId="2" fillId="0" borderId="67" xfId="40" applyNumberFormat="1" applyFont="1" applyBorder="1" applyAlignment="1">
      <alignment vertical="center"/>
    </xf>
    <xf numFmtId="165" fontId="34" fillId="9" borderId="2" xfId="40" quotePrefix="1" applyNumberFormat="1" applyFont="1" applyFill="1" applyBorder="1" applyAlignment="1">
      <alignment horizontal="left" vertical="top" wrapText="1"/>
    </xf>
    <xf numFmtId="166" fontId="25" fillId="10" borderId="2" xfId="40" quotePrefix="1" applyNumberFormat="1" applyFont="1" applyFill="1" applyBorder="1" applyAlignment="1">
      <alignment horizontal="left" vertical="top" wrapText="1"/>
    </xf>
    <xf numFmtId="0" fontId="21" fillId="8" borderId="68" xfId="40" applyFont="1" applyFill="1" applyBorder="1" applyAlignment="1">
      <alignment horizontal="left" vertical="center" wrapText="1"/>
    </xf>
    <xf numFmtId="0" fontId="21" fillId="8" borderId="69" xfId="40" applyFont="1" applyFill="1" applyBorder="1" applyAlignment="1">
      <alignment horizontal="left" vertical="center" wrapText="1"/>
    </xf>
    <xf numFmtId="0" fontId="21" fillId="0" borderId="35" xfId="40" applyFont="1" applyFill="1" applyBorder="1" applyAlignment="1">
      <alignment horizontal="left" vertical="center" wrapText="1"/>
    </xf>
    <xf numFmtId="0" fontId="21" fillId="0" borderId="35" xfId="40" applyFont="1" applyFill="1" applyBorder="1" applyAlignment="1">
      <alignment horizontal="left" vertical="top" wrapText="1"/>
    </xf>
    <xf numFmtId="0" fontId="25" fillId="0" borderId="39" xfId="40" applyFont="1" applyBorder="1" applyAlignment="1">
      <alignment horizontal="left" vertical="top" wrapText="1"/>
    </xf>
    <xf numFmtId="4" fontId="35" fillId="0" borderId="70" xfId="40" applyNumberFormat="1" applyFont="1" applyBorder="1" applyAlignment="1">
      <alignment vertical="center"/>
    </xf>
    <xf numFmtId="0" fontId="25" fillId="8" borderId="55" xfId="40" applyFont="1" applyFill="1" applyBorder="1" applyAlignment="1">
      <alignment horizontal="left" vertical="top" wrapText="1"/>
    </xf>
    <xf numFmtId="4" fontId="35" fillId="8" borderId="56" xfId="40" applyNumberFormat="1" applyFont="1" applyFill="1" applyBorder="1" applyAlignment="1">
      <alignment vertical="center"/>
    </xf>
    <xf numFmtId="4" fontId="35" fillId="0" borderId="39" xfId="40" applyNumberFormat="1" applyFont="1" applyBorder="1" applyAlignment="1">
      <alignment vertical="center"/>
    </xf>
    <xf numFmtId="0" fontId="31" fillId="4" borderId="55" xfId="40" applyFont="1" applyFill="1" applyBorder="1" applyAlignment="1">
      <alignment horizontal="center" vertical="center" wrapText="1"/>
    </xf>
    <xf numFmtId="0" fontId="24" fillId="4" borderId="55" xfId="40" applyFont="1" applyFill="1" applyBorder="1" applyAlignment="1">
      <alignment horizontal="left" vertical="top" wrapText="1"/>
    </xf>
    <xf numFmtId="0" fontId="26" fillId="0" borderId="35" xfId="40" applyFont="1" applyFill="1" applyBorder="1" applyAlignment="1">
      <alignment vertical="center" wrapText="1"/>
    </xf>
    <xf numFmtId="0" fontId="21" fillId="8" borderId="28" xfId="40" applyFont="1" applyFill="1" applyBorder="1" applyAlignment="1">
      <alignment horizontal="left" vertical="center" wrapText="1"/>
    </xf>
    <xf numFmtId="0" fontId="26" fillId="0" borderId="71" xfId="40" applyFont="1" applyFill="1" applyBorder="1" applyAlignment="1">
      <alignment vertical="center" wrapText="1"/>
    </xf>
    <xf numFmtId="0" fontId="21" fillId="0" borderId="71" xfId="40" applyFont="1" applyFill="1" applyBorder="1" applyAlignment="1">
      <alignment vertical="center" wrapText="1"/>
    </xf>
    <xf numFmtId="0" fontId="21" fillId="0" borderId="55" xfId="40" applyFont="1" applyFill="1" applyBorder="1" applyAlignment="1">
      <alignment horizontal="left" vertical="top" wrapText="1"/>
    </xf>
    <xf numFmtId="4" fontId="35" fillId="0" borderId="56" xfId="40" applyNumberFormat="1" applyFont="1" applyBorder="1" applyAlignment="1">
      <alignment vertical="center"/>
    </xf>
    <xf numFmtId="0" fontId="26" fillId="0" borderId="68" xfId="40" applyFont="1" applyFill="1" applyBorder="1" applyAlignment="1">
      <alignment vertical="center" wrapText="1"/>
    </xf>
    <xf numFmtId="0" fontId="21" fillId="0" borderId="0" xfId="40" applyFont="1" applyFill="1" applyBorder="1" applyAlignment="1">
      <alignment horizontal="center" vertical="center" wrapText="1"/>
    </xf>
    <xf numFmtId="165" fontId="34" fillId="9" borderId="16" xfId="40" applyNumberFormat="1" applyFont="1" applyFill="1" applyBorder="1" applyAlignment="1">
      <alignment horizontal="left" vertical="top" wrapText="1"/>
    </xf>
    <xf numFmtId="0" fontId="21" fillId="9" borderId="55" xfId="40" applyFont="1" applyFill="1" applyBorder="1" applyAlignment="1">
      <alignment vertical="top" wrapText="1"/>
    </xf>
    <xf numFmtId="0" fontId="21" fillId="9" borderId="17" xfId="40" applyFont="1" applyFill="1" applyBorder="1" applyAlignment="1">
      <alignment vertical="top" wrapText="1"/>
    </xf>
    <xf numFmtId="0" fontId="34" fillId="9" borderId="16" xfId="40" applyFont="1" applyFill="1" applyBorder="1" applyAlignment="1">
      <alignment horizontal="left" vertical="top" wrapText="1"/>
    </xf>
    <xf numFmtId="0" fontId="21" fillId="0" borderId="4" xfId="40" applyFont="1" applyFill="1" applyBorder="1" applyAlignment="1">
      <alignment horizontal="left" vertical="top" wrapText="1"/>
    </xf>
    <xf numFmtId="166" fontId="25" fillId="10" borderId="15" xfId="40" applyNumberFormat="1" applyFont="1" applyFill="1" applyBorder="1" applyAlignment="1">
      <alignment horizontal="left" vertical="top" wrapText="1"/>
    </xf>
    <xf numFmtId="0" fontId="21" fillId="0" borderId="3" xfId="40" applyFont="1" applyBorder="1" applyAlignment="1">
      <alignment horizontal="left" vertical="top" wrapText="1"/>
    </xf>
    <xf numFmtId="4" fontId="35" fillId="0" borderId="70" xfId="40" applyNumberFormat="1" applyFont="1" applyBorder="1" applyAlignment="1">
      <alignment horizontal="right" vertical="center"/>
    </xf>
    <xf numFmtId="0" fontId="21" fillId="0" borderId="5" xfId="40" applyFont="1" applyBorder="1" applyAlignment="1">
      <alignment horizontal="left" vertical="top" wrapText="1"/>
    </xf>
    <xf numFmtId="0" fontId="21" fillId="0" borderId="35" xfId="40" applyFont="1" applyBorder="1" applyAlignment="1">
      <alignment vertical="top" wrapText="1"/>
    </xf>
    <xf numFmtId="4" fontId="35" fillId="0" borderId="39" xfId="40" applyNumberFormat="1" applyFont="1" applyBorder="1" applyAlignment="1">
      <alignment horizontal="right" vertical="center"/>
    </xf>
    <xf numFmtId="0" fontId="24" fillId="4" borderId="55" xfId="40" applyFont="1" applyFill="1" applyBorder="1" applyAlignment="1">
      <alignment vertical="top" wrapText="1"/>
    </xf>
    <xf numFmtId="167" fontId="36" fillId="4" borderId="55" xfId="40" applyNumberFormat="1" applyFont="1" applyFill="1" applyBorder="1" applyAlignment="1">
      <alignment horizontal="left" vertical="top" wrapText="1"/>
    </xf>
    <xf numFmtId="4" fontId="24" fillId="4" borderId="56" xfId="40" applyNumberFormat="1" applyFont="1" applyFill="1" applyBorder="1" applyAlignment="1">
      <alignment horizontal="right" vertical="center"/>
    </xf>
    <xf numFmtId="4" fontId="24" fillId="4" borderId="55" xfId="40" applyNumberFormat="1" applyFont="1" applyFill="1" applyBorder="1" applyAlignment="1">
      <alignment horizontal="right" vertical="center"/>
    </xf>
    <xf numFmtId="0" fontId="24" fillId="4" borderId="62" xfId="40" applyFont="1" applyFill="1" applyBorder="1" applyAlignment="1">
      <alignment horizontal="left" vertical="top" wrapText="1"/>
    </xf>
    <xf numFmtId="167" fontId="36" fillId="4" borderId="40" xfId="40" applyNumberFormat="1" applyFont="1" applyFill="1" applyBorder="1" applyAlignment="1">
      <alignment horizontal="left" vertical="top" wrapText="1"/>
    </xf>
    <xf numFmtId="0" fontId="36" fillId="4" borderId="63" xfId="40" applyFont="1" applyFill="1" applyBorder="1" applyAlignment="1">
      <alignment horizontal="left" vertical="top" wrapText="1"/>
    </xf>
    <xf numFmtId="4" fontId="24" fillId="4" borderId="63" xfId="40" applyNumberFormat="1" applyFont="1" applyFill="1" applyBorder="1" applyAlignment="1">
      <alignment horizontal="right" vertical="center"/>
    </xf>
    <xf numFmtId="4" fontId="24" fillId="4" borderId="54" xfId="40" applyNumberFormat="1" applyFont="1" applyFill="1" applyBorder="1" applyAlignment="1">
      <alignment horizontal="right" vertical="center"/>
    </xf>
    <xf numFmtId="0" fontId="24" fillId="2" borderId="41" xfId="40" applyFont="1" applyFill="1" applyBorder="1" applyAlignment="1">
      <alignment vertical="top" wrapText="1"/>
    </xf>
    <xf numFmtId="0" fontId="35" fillId="8" borderId="62" xfId="40" applyFont="1" applyFill="1" applyBorder="1" applyAlignment="1">
      <alignment horizontal="left" vertical="top" wrapText="1"/>
    </xf>
    <xf numFmtId="167" fontId="37" fillId="8" borderId="40" xfId="40" applyNumberFormat="1" applyFont="1" applyFill="1" applyBorder="1" applyAlignment="1">
      <alignment horizontal="left" vertical="top" wrapText="1"/>
    </xf>
    <xf numFmtId="0" fontId="37" fillId="8" borderId="63" xfId="40" applyFont="1" applyFill="1" applyBorder="1" applyAlignment="1">
      <alignment horizontal="left" vertical="top" wrapText="1"/>
    </xf>
    <xf numFmtId="4" fontId="35" fillId="8" borderId="63" xfId="40" applyNumberFormat="1" applyFont="1" applyFill="1" applyBorder="1" applyAlignment="1">
      <alignment horizontal="right" vertical="center"/>
    </xf>
    <xf numFmtId="4" fontId="35" fillId="8" borderId="54" xfId="40" applyNumberFormat="1" applyFont="1" applyFill="1" applyBorder="1" applyAlignment="1">
      <alignment horizontal="right" vertical="center"/>
    </xf>
    <xf numFmtId="0" fontId="24" fillId="2" borderId="3" xfId="40" applyFont="1" applyFill="1" applyBorder="1" applyAlignment="1">
      <alignment vertical="top" wrapText="1"/>
    </xf>
    <xf numFmtId="0" fontId="35" fillId="2" borderId="62" xfId="40" applyFont="1" applyFill="1" applyBorder="1" applyAlignment="1">
      <alignment horizontal="left" vertical="top" wrapText="1"/>
    </xf>
    <xf numFmtId="4" fontId="35" fillId="2" borderId="63" xfId="40" applyNumberFormat="1" applyFont="1" applyFill="1" applyBorder="1" applyAlignment="1">
      <alignment horizontal="right" vertical="center"/>
    </xf>
    <xf numFmtId="0" fontId="21" fillId="8" borderId="62" xfId="40" applyFont="1" applyFill="1" applyBorder="1" applyAlignment="1">
      <alignment horizontal="left" vertical="top" wrapText="1"/>
    </xf>
    <xf numFmtId="167" fontId="25" fillId="8" borderId="40" xfId="40" applyNumberFormat="1" applyFont="1" applyFill="1" applyBorder="1" applyAlignment="1">
      <alignment horizontal="left" vertical="top" wrapText="1"/>
    </xf>
    <xf numFmtId="0" fontId="25" fillId="8" borderId="63" xfId="40" applyFont="1" applyFill="1" applyBorder="1" applyAlignment="1">
      <alignment horizontal="left" vertical="top" wrapText="1"/>
    </xf>
    <xf numFmtId="0" fontId="24" fillId="2" borderId="15" xfId="40" applyFont="1" applyFill="1" applyBorder="1" applyAlignment="1">
      <alignment vertical="top" wrapText="1"/>
    </xf>
    <xf numFmtId="0" fontId="21" fillId="9" borderId="10" xfId="40" applyFont="1" applyFill="1" applyBorder="1" applyAlignment="1">
      <alignment vertical="top" wrapText="1"/>
    </xf>
    <xf numFmtId="0" fontId="21" fillId="9" borderId="13" xfId="40" applyFont="1" applyFill="1" applyBorder="1" applyAlignment="1">
      <alignment vertical="top" wrapText="1"/>
    </xf>
    <xf numFmtId="0" fontId="34" fillId="9" borderId="12" xfId="40" applyFont="1" applyFill="1" applyBorder="1" applyAlignment="1">
      <alignment horizontal="left" vertical="top" wrapText="1"/>
    </xf>
    <xf numFmtId="4" fontId="24" fillId="9" borderId="12" xfId="40" applyNumberFormat="1" applyFont="1" applyFill="1" applyBorder="1" applyAlignment="1">
      <alignment horizontal="right" vertical="center"/>
    </xf>
    <xf numFmtId="4" fontId="24" fillId="9" borderId="67" xfId="40" applyNumberFormat="1" applyFont="1" applyFill="1" applyBorder="1" applyAlignment="1">
      <alignment horizontal="right" vertical="center"/>
    </xf>
    <xf numFmtId="0" fontId="21" fillId="10" borderId="17" xfId="40" applyFont="1" applyFill="1" applyBorder="1" applyAlignment="1">
      <alignment vertical="top" wrapText="1"/>
    </xf>
    <xf numFmtId="0" fontId="25" fillId="10" borderId="16" xfId="40" applyFont="1" applyFill="1" applyBorder="1" applyAlignment="1">
      <alignment horizontal="left" vertical="top" wrapText="1"/>
    </xf>
    <xf numFmtId="4" fontId="35" fillId="10" borderId="16" xfId="40" applyNumberFormat="1" applyFont="1" applyFill="1" applyBorder="1" applyAlignment="1">
      <alignment horizontal="right" vertical="center"/>
    </xf>
    <xf numFmtId="4" fontId="35" fillId="10" borderId="60" xfId="40" applyNumberFormat="1" applyFont="1" applyFill="1" applyBorder="1" applyAlignment="1">
      <alignment horizontal="right" vertical="center"/>
    </xf>
    <xf numFmtId="0" fontId="21" fillId="0" borderId="50" xfId="40" applyFont="1" applyBorder="1" applyAlignment="1">
      <alignment vertical="top" wrapText="1"/>
    </xf>
    <xf numFmtId="4" fontId="38" fillId="0" borderId="72" xfId="40" applyNumberFormat="1" applyFont="1" applyBorder="1" applyAlignment="1">
      <alignment horizontal="right" vertical="center" wrapText="1"/>
    </xf>
    <xf numFmtId="4" fontId="38" fillId="0" borderId="75" xfId="40" applyNumberFormat="1" applyFont="1" applyBorder="1" applyAlignment="1">
      <alignment horizontal="right" vertical="center" wrapText="1"/>
    </xf>
    <xf numFmtId="0" fontId="39" fillId="0" borderId="0" xfId="40" applyFont="1" applyAlignment="1">
      <alignment vertical="center"/>
    </xf>
    <xf numFmtId="0" fontId="26" fillId="0" borderId="76" xfId="40" applyFont="1" applyBorder="1" applyAlignment="1"/>
    <xf numFmtId="0" fontId="28" fillId="0" borderId="2" xfId="40" applyFont="1" applyBorder="1" applyAlignment="1">
      <alignment horizontal="center" vertical="center"/>
    </xf>
    <xf numFmtId="0" fontId="29" fillId="0" borderId="9" xfId="40" applyFont="1" applyBorder="1" applyAlignment="1">
      <alignment horizontal="center" vertical="center"/>
    </xf>
    <xf numFmtId="0" fontId="30" fillId="0" borderId="77" xfId="40" applyFont="1" applyBorder="1" applyAlignment="1">
      <alignment horizontal="center" vertical="center"/>
    </xf>
    <xf numFmtId="49" fontId="31" fillId="0" borderId="77" xfId="40" applyNumberFormat="1" applyFont="1" applyBorder="1" applyAlignment="1">
      <alignment horizontal="center" vertical="center" wrapText="1"/>
    </xf>
    <xf numFmtId="0" fontId="32" fillId="0" borderId="78" xfId="40" applyFont="1" applyBorder="1" applyAlignment="1">
      <alignment horizontal="center" vertical="center" wrapText="1"/>
    </xf>
    <xf numFmtId="0" fontId="20" fillId="0" borderId="78" xfId="0" applyFont="1" applyBorder="1" applyAlignment="1">
      <alignment horizontal="center" vertical="center" wrapText="1"/>
    </xf>
    <xf numFmtId="4" fontId="32" fillId="0" borderId="43" xfId="40" applyNumberFormat="1" applyFont="1" applyBorder="1" applyAlignment="1">
      <alignment horizontal="right" vertical="center" wrapText="1"/>
    </xf>
    <xf numFmtId="0" fontId="26" fillId="0" borderId="68" xfId="40" applyFont="1" applyBorder="1" applyAlignment="1">
      <alignment vertical="center"/>
    </xf>
    <xf numFmtId="0" fontId="26" fillId="0" borderId="79" xfId="40" applyFont="1" applyBorder="1" applyAlignment="1">
      <alignment vertical="center" wrapText="1"/>
    </xf>
    <xf numFmtId="4" fontId="26" fillId="0" borderId="79" xfId="40" applyNumberFormat="1" applyFont="1" applyBorder="1" applyAlignment="1">
      <alignment vertical="center"/>
    </xf>
    <xf numFmtId="0" fontId="0" fillId="0" borderId="55" xfId="0" applyBorder="1" applyAlignment="1">
      <alignment vertical="center"/>
    </xf>
    <xf numFmtId="0" fontId="26" fillId="0" borderId="58" xfId="40" applyFont="1" applyFill="1" applyBorder="1" applyAlignment="1">
      <alignment vertical="center" wrapText="1"/>
    </xf>
    <xf numFmtId="0" fontId="21" fillId="0" borderId="36" xfId="40" applyFont="1" applyFill="1" applyBorder="1" applyAlignment="1">
      <alignment horizontal="left" vertical="center" wrapText="1"/>
    </xf>
    <xf numFmtId="0" fontId="21" fillId="0" borderId="36" xfId="40" applyFont="1" applyFill="1" applyBorder="1" applyAlignment="1">
      <alignment horizontal="left" vertical="top" wrapText="1"/>
    </xf>
    <xf numFmtId="0" fontId="25" fillId="0" borderId="36" xfId="40" applyFont="1" applyBorder="1" applyAlignment="1">
      <alignment horizontal="left" vertical="top" wrapText="1"/>
    </xf>
    <xf numFmtId="4" fontId="21" fillId="0" borderId="8" xfId="40" applyNumberFormat="1" applyFont="1" applyBorder="1" applyAlignment="1">
      <alignment vertical="center"/>
    </xf>
    <xf numFmtId="0" fontId="21" fillId="9" borderId="3" xfId="40" applyFont="1" applyFill="1" applyBorder="1" applyAlignment="1">
      <alignment vertical="top" wrapText="1"/>
    </xf>
    <xf numFmtId="167" fontId="25" fillId="9" borderId="6" xfId="40" applyNumberFormat="1" applyFont="1" applyFill="1" applyBorder="1" applyAlignment="1">
      <alignment horizontal="left" vertical="top" wrapText="1"/>
    </xf>
    <xf numFmtId="0" fontId="34" fillId="9" borderId="5" xfId="40" applyFont="1" applyFill="1" applyBorder="1" applyAlignment="1">
      <alignment horizontal="left" vertical="top" wrapText="1"/>
    </xf>
    <xf numFmtId="4" fontId="24" fillId="9" borderId="5" xfId="40" applyNumberFormat="1" applyFont="1" applyFill="1" applyBorder="1" applyAlignment="1">
      <alignment horizontal="right" vertical="center"/>
    </xf>
    <xf numFmtId="0" fontId="21" fillId="4" borderId="55" xfId="40" applyFont="1" applyFill="1" applyBorder="1" applyAlignment="1">
      <alignment vertical="center"/>
    </xf>
    <xf numFmtId="0" fontId="22" fillId="11" borderId="5" xfId="40" applyFont="1" applyFill="1" applyBorder="1" applyAlignment="1">
      <alignment horizontal="left" vertical="top" wrapText="1"/>
    </xf>
    <xf numFmtId="0" fontId="21" fillId="10" borderId="4" xfId="40" applyFont="1" applyFill="1" applyBorder="1" applyAlignment="1">
      <alignment horizontal="left" vertical="top" wrapText="1"/>
    </xf>
    <xf numFmtId="167" fontId="25" fillId="10" borderId="81" xfId="40" applyNumberFormat="1" applyFont="1" applyFill="1" applyBorder="1" applyAlignment="1">
      <alignment horizontal="left" vertical="top" wrapText="1"/>
    </xf>
    <xf numFmtId="0" fontId="21" fillId="8" borderId="55" xfId="40" applyFont="1" applyFill="1" applyBorder="1" applyAlignment="1">
      <alignment vertical="center"/>
    </xf>
    <xf numFmtId="0" fontId="22" fillId="11" borderId="57" xfId="40" applyFont="1" applyFill="1" applyBorder="1" applyAlignment="1">
      <alignment horizontal="left" vertical="top" wrapText="1"/>
    </xf>
    <xf numFmtId="167" fontId="25" fillId="0" borderId="35" xfId="40" applyNumberFormat="1" applyFont="1" applyBorder="1" applyAlignment="1">
      <alignment horizontal="left" vertical="top" wrapText="1"/>
    </xf>
    <xf numFmtId="0" fontId="25" fillId="0" borderId="35" xfId="40" applyFont="1" applyBorder="1" applyAlignment="1">
      <alignment horizontal="left" vertical="top" wrapText="1"/>
    </xf>
    <xf numFmtId="0" fontId="21" fillId="0" borderId="35" xfId="40" applyFont="1" applyBorder="1" applyAlignment="1">
      <alignment vertical="center"/>
    </xf>
    <xf numFmtId="0" fontId="30" fillId="0" borderId="82" xfId="40" applyFont="1" applyBorder="1" applyAlignment="1">
      <alignment horizontal="left" vertical="center"/>
    </xf>
    <xf numFmtId="4" fontId="35" fillId="0" borderId="82" xfId="40" applyNumberFormat="1" applyFont="1" applyBorder="1" applyAlignment="1">
      <alignment horizontal="right" vertical="center"/>
    </xf>
    <xf numFmtId="4" fontId="35" fillId="0" borderId="84" xfId="40" applyNumberFormat="1" applyFont="1" applyBorder="1" applyAlignment="1">
      <alignment horizontal="right" vertical="center"/>
    </xf>
    <xf numFmtId="0" fontId="30" fillId="4" borderId="68" xfId="40" applyFont="1" applyFill="1" applyBorder="1" applyAlignment="1">
      <alignment horizontal="left" vertical="center"/>
    </xf>
    <xf numFmtId="0" fontId="30" fillId="4" borderId="68" xfId="40" applyFont="1" applyFill="1" applyBorder="1" applyAlignment="1">
      <alignment horizontal="left" vertical="center" wrapText="1"/>
    </xf>
    <xf numFmtId="4" fontId="35" fillId="4" borderId="68" xfId="40" applyNumberFormat="1" applyFont="1" applyFill="1" applyBorder="1" applyAlignment="1">
      <alignment horizontal="right" vertical="center"/>
    </xf>
    <xf numFmtId="0" fontId="30" fillId="0" borderId="35" xfId="40" applyFont="1" applyBorder="1" applyAlignment="1">
      <alignment horizontal="left" vertical="center"/>
    </xf>
    <xf numFmtId="0" fontId="13" fillId="8" borderId="28" xfId="40" applyFont="1" applyFill="1" applyBorder="1" applyAlignment="1">
      <alignment horizontal="left" vertical="center" wrapText="1"/>
    </xf>
    <xf numFmtId="0" fontId="13" fillId="8" borderId="55" xfId="40" applyFont="1" applyFill="1" applyBorder="1" applyAlignment="1">
      <alignment horizontal="left" vertical="center" wrapText="1"/>
    </xf>
    <xf numFmtId="0" fontId="30" fillId="0" borderId="38" xfId="40" applyFont="1" applyBorder="1" applyAlignment="1">
      <alignment horizontal="left" vertical="center"/>
    </xf>
    <xf numFmtId="0" fontId="30" fillId="0" borderId="0" xfId="40" applyFont="1" applyBorder="1" applyAlignment="1">
      <alignment horizontal="left" vertical="center" wrapText="1"/>
    </xf>
    <xf numFmtId="0" fontId="37" fillId="0" borderId="35" xfId="40" applyFont="1" applyBorder="1" applyAlignment="1">
      <alignment horizontal="left" vertical="center" wrapText="1"/>
    </xf>
    <xf numFmtId="4" fontId="35" fillId="0" borderId="8" xfId="40" applyNumberFormat="1" applyFont="1" applyBorder="1" applyAlignment="1">
      <alignment horizontal="right" vertical="center"/>
    </xf>
    <xf numFmtId="4" fontId="35" fillId="0" borderId="8" xfId="40" applyNumberFormat="1" applyFont="1" applyBorder="1" applyAlignment="1">
      <alignment vertical="center"/>
    </xf>
    <xf numFmtId="4" fontId="35" fillId="0" borderId="36" xfId="40" applyNumberFormat="1" applyFont="1" applyBorder="1" applyAlignment="1">
      <alignment vertical="center"/>
    </xf>
    <xf numFmtId="4" fontId="24" fillId="0" borderId="82" xfId="40" applyNumberFormat="1" applyFont="1" applyBorder="1" applyAlignment="1">
      <alignment horizontal="right" vertical="center"/>
    </xf>
    <xf numFmtId="4" fontId="24" fillId="0" borderId="84" xfId="40" applyNumberFormat="1" applyFont="1" applyBorder="1" applyAlignment="1">
      <alignment horizontal="right" vertical="center"/>
    </xf>
    <xf numFmtId="0" fontId="13" fillId="0" borderId="8" xfId="40" applyFont="1" applyBorder="1" applyAlignment="1">
      <alignment horizontal="left" vertical="center"/>
    </xf>
    <xf numFmtId="0" fontId="13" fillId="4" borderId="55" xfId="40" applyFont="1" applyFill="1" applyBorder="1" applyAlignment="1">
      <alignment horizontal="left" vertical="center"/>
    </xf>
    <xf numFmtId="0" fontId="26" fillId="4" borderId="55" xfId="40" applyFont="1" applyFill="1" applyBorder="1" applyAlignment="1">
      <alignment horizontal="left" vertical="center" wrapText="1"/>
    </xf>
    <xf numFmtId="0" fontId="31" fillId="4" borderId="55" xfId="40" applyFont="1" applyFill="1" applyBorder="1" applyAlignment="1">
      <alignment horizontal="left" vertical="center" wrapText="1"/>
    </xf>
    <xf numFmtId="0" fontId="26" fillId="8" borderId="55" xfId="40" applyFont="1" applyFill="1" applyBorder="1" applyAlignment="1">
      <alignment horizontal="left" vertical="center" wrapText="1"/>
    </xf>
    <xf numFmtId="0" fontId="21" fillId="0" borderId="56" xfId="40" applyFont="1" applyBorder="1" applyAlignment="1">
      <alignment horizontal="left" vertical="top" wrapText="1"/>
    </xf>
    <xf numFmtId="0" fontId="37" fillId="0" borderId="55" xfId="40" applyFont="1" applyBorder="1" applyAlignment="1">
      <alignment horizontal="left" vertical="center" wrapText="1"/>
    </xf>
    <xf numFmtId="0" fontId="12" fillId="4" borderId="55" xfId="40" applyFont="1" applyFill="1" applyBorder="1" applyAlignment="1">
      <alignment horizontal="left" vertical="center"/>
    </xf>
    <xf numFmtId="0" fontId="12" fillId="4" borderId="55" xfId="40" applyFont="1" applyFill="1" applyBorder="1" applyAlignment="1">
      <alignment horizontal="left" vertical="center" wrapText="1"/>
    </xf>
    <xf numFmtId="0" fontId="36" fillId="4" borderId="55" xfId="40" applyFont="1" applyFill="1" applyBorder="1" applyAlignment="1">
      <alignment horizontal="left" vertical="center" wrapText="1"/>
    </xf>
    <xf numFmtId="0" fontId="22" fillId="11" borderId="36" xfId="40" applyFont="1" applyFill="1" applyBorder="1" applyAlignment="1">
      <alignment horizontal="left" vertical="top" wrapText="1"/>
    </xf>
    <xf numFmtId="0" fontId="37" fillId="8" borderId="55" xfId="40" applyFont="1" applyFill="1" applyBorder="1" applyAlignment="1">
      <alignment horizontal="left" vertical="center" wrapText="1"/>
    </xf>
    <xf numFmtId="0" fontId="35" fillId="8" borderId="55" xfId="40" applyFont="1" applyFill="1" applyBorder="1" applyAlignment="1">
      <alignment horizontal="left" vertical="top" wrapText="1"/>
    </xf>
    <xf numFmtId="0" fontId="21" fillId="8" borderId="55" xfId="40" applyFont="1" applyFill="1" applyBorder="1" applyAlignment="1">
      <alignment vertical="top" wrapText="1"/>
    </xf>
    <xf numFmtId="4" fontId="21" fillId="8" borderId="55" xfId="40" applyNumberFormat="1" applyFont="1" applyFill="1" applyBorder="1" applyAlignment="1">
      <alignment vertical="center"/>
    </xf>
    <xf numFmtId="0" fontId="21" fillId="0" borderId="39" xfId="40" applyFont="1" applyBorder="1" applyAlignment="1">
      <alignment horizontal="left" vertical="top" wrapText="1"/>
    </xf>
    <xf numFmtId="4" fontId="31" fillId="0" borderId="0" xfId="40" applyNumberFormat="1" applyFont="1" applyBorder="1" applyAlignment="1">
      <alignment vertical="center"/>
    </xf>
    <xf numFmtId="4" fontId="31" fillId="0" borderId="5" xfId="40" applyNumberFormat="1" applyFont="1" applyBorder="1" applyAlignment="1">
      <alignment vertical="center"/>
    </xf>
    <xf numFmtId="4" fontId="31" fillId="0" borderId="65" xfId="40" applyNumberFormat="1" applyFont="1" applyBorder="1" applyAlignment="1">
      <alignment vertical="center"/>
    </xf>
    <xf numFmtId="4" fontId="31" fillId="0" borderId="56" xfId="40" applyNumberFormat="1" applyFont="1" applyBorder="1" applyAlignment="1">
      <alignment vertical="center"/>
    </xf>
    <xf numFmtId="4" fontId="31" fillId="0" borderId="55" xfId="40" applyNumberFormat="1" applyFont="1" applyBorder="1" applyAlignment="1">
      <alignment vertical="center"/>
    </xf>
    <xf numFmtId="164" fontId="18" fillId="8" borderId="21" xfId="19" applyNumberFormat="1" applyFont="1" applyFill="1" applyBorder="1" applyAlignment="1">
      <alignment horizontal="right" vertical="center" wrapText="1"/>
    </xf>
    <xf numFmtId="0" fontId="14" fillId="5" borderId="0" xfId="19" applyFont="1" applyFill="1" applyBorder="1" applyAlignment="1">
      <alignment horizontal="left" vertical="center" wrapText="1"/>
    </xf>
    <xf numFmtId="0" fontId="15" fillId="5" borderId="0" xfId="19" applyFont="1" applyFill="1" applyBorder="1" applyAlignment="1">
      <alignment horizontal="left" vertical="center" wrapText="1"/>
    </xf>
    <xf numFmtId="0" fontId="17" fillId="4" borderId="21" xfId="19" applyFont="1" applyFill="1" applyBorder="1" applyAlignment="1">
      <alignment horizontal="right" vertical="center" wrapText="1"/>
    </xf>
    <xf numFmtId="0" fontId="26" fillId="0" borderId="55" xfId="40" applyFont="1" applyBorder="1" applyAlignment="1">
      <alignment horizontal="left" vertical="center" wrapText="1"/>
    </xf>
    <xf numFmtId="0" fontId="22" fillId="0" borderId="0" xfId="40" applyFont="1" applyAlignment="1">
      <alignment horizontal="left" vertical="top" wrapText="1"/>
    </xf>
    <xf numFmtId="0" fontId="24" fillId="0" borderId="0" xfId="40" applyFont="1" applyAlignment="1">
      <alignment horizontal="left" vertical="top" wrapText="1"/>
    </xf>
    <xf numFmtId="0" fontId="27" fillId="0" borderId="0" xfId="40" applyFont="1" applyBorder="1" applyAlignment="1">
      <alignment horizontal="center" vertical="center"/>
    </xf>
    <xf numFmtId="0" fontId="27" fillId="0" borderId="0" xfId="40" applyFont="1" applyBorder="1" applyAlignment="1">
      <alignment horizontal="left" vertical="center"/>
    </xf>
    <xf numFmtId="0" fontId="30" fillId="0" borderId="44" xfId="40" applyFont="1" applyBorder="1" applyAlignment="1">
      <alignment horizontal="left" vertical="center"/>
    </xf>
    <xf numFmtId="0" fontId="33" fillId="0" borderId="11" xfId="40" applyFont="1" applyBorder="1" applyAlignment="1">
      <alignment horizontal="left" vertical="center" wrapText="1"/>
    </xf>
    <xf numFmtId="0" fontId="21" fillId="0" borderId="4" xfId="40" applyFont="1" applyFill="1" applyBorder="1" applyAlignment="1">
      <alignment horizontal="center" vertical="top" wrapText="1"/>
    </xf>
    <xf numFmtId="0" fontId="21" fillId="0" borderId="3" xfId="40" applyFont="1" applyFill="1" applyBorder="1" applyAlignment="1">
      <alignment horizontal="center" vertical="top" wrapText="1"/>
    </xf>
    <xf numFmtId="0" fontId="21" fillId="0" borderId="50" xfId="40" applyFont="1" applyFill="1" applyBorder="1" applyAlignment="1">
      <alignment horizontal="center" vertical="top" wrapText="1"/>
    </xf>
    <xf numFmtId="0" fontId="26" fillId="0" borderId="51" xfId="40" applyFont="1" applyBorder="1" applyAlignment="1">
      <alignment horizontal="left" vertical="center" wrapText="1"/>
    </xf>
    <xf numFmtId="0" fontId="26" fillId="0" borderId="57" xfId="40" applyFont="1" applyBorder="1" applyAlignment="1">
      <alignment horizontal="center" vertical="center" wrapText="1"/>
    </xf>
    <xf numFmtId="0" fontId="26" fillId="0" borderId="58" xfId="40" applyFont="1" applyBorder="1" applyAlignment="1">
      <alignment horizontal="center" vertical="center" wrapText="1"/>
    </xf>
    <xf numFmtId="0" fontId="24" fillId="2" borderId="5" xfId="40" applyFont="1" applyFill="1" applyBorder="1" applyAlignment="1">
      <alignment horizontal="center" vertical="center" wrapText="1"/>
    </xf>
    <xf numFmtId="0" fontId="24" fillId="2" borderId="16" xfId="40" applyFont="1" applyFill="1" applyBorder="1" applyAlignment="1">
      <alignment horizontal="center" vertical="center" wrapText="1"/>
    </xf>
    <xf numFmtId="0" fontId="22" fillId="11" borderId="5" xfId="40" applyFont="1" applyFill="1" applyBorder="1" applyAlignment="1">
      <alignment horizontal="center" vertical="top" wrapText="1"/>
    </xf>
    <xf numFmtId="0" fontId="22" fillId="11" borderId="64" xfId="40" applyFont="1" applyFill="1" applyBorder="1" applyAlignment="1">
      <alignment horizontal="center" vertical="top" wrapText="1"/>
    </xf>
    <xf numFmtId="0" fontId="30" fillId="0" borderId="83" xfId="40" applyFont="1" applyBorder="1" applyAlignment="1">
      <alignment horizontal="left" vertical="center"/>
    </xf>
    <xf numFmtId="0" fontId="24" fillId="2" borderId="57" xfId="40" applyFont="1" applyFill="1" applyBorder="1" applyAlignment="1">
      <alignment horizontal="center" vertical="top" wrapText="1"/>
    </xf>
    <xf numFmtId="0" fontId="24" fillId="2" borderId="65" xfId="40" applyFont="1" applyFill="1" applyBorder="1" applyAlignment="1">
      <alignment horizontal="center" vertical="top" wrapText="1"/>
    </xf>
    <xf numFmtId="0" fontId="30" fillId="0" borderId="44" xfId="40" applyFont="1" applyBorder="1" applyAlignment="1">
      <alignment horizontal="left" vertical="center" wrapText="1"/>
    </xf>
    <xf numFmtId="0" fontId="26" fillId="0" borderId="66" xfId="40" applyFont="1" applyFill="1" applyBorder="1" applyAlignment="1">
      <alignment horizontal="left" vertical="center" wrapText="1"/>
    </xf>
    <xf numFmtId="0" fontId="21" fillId="0" borderId="55" xfId="40" applyFont="1" applyFill="1" applyBorder="1" applyAlignment="1">
      <alignment horizontal="center" vertical="top" wrapText="1"/>
    </xf>
    <xf numFmtId="0" fontId="26" fillId="0" borderId="11" xfId="40" applyFont="1" applyFill="1" applyBorder="1" applyAlignment="1">
      <alignment horizontal="left" vertical="center" wrapText="1"/>
    </xf>
    <xf numFmtId="0" fontId="21" fillId="0" borderId="4" xfId="40" applyFont="1" applyFill="1" applyBorder="1" applyAlignment="1">
      <alignment horizontal="left" vertical="top" wrapText="1"/>
    </xf>
    <xf numFmtId="0" fontId="21" fillId="0" borderId="3" xfId="40" applyFont="1" applyFill="1" applyBorder="1" applyAlignment="1">
      <alignment horizontal="left" vertical="top" wrapText="1"/>
    </xf>
    <xf numFmtId="0" fontId="26" fillId="0" borderId="5" xfId="40" applyFont="1" applyFill="1" applyBorder="1" applyAlignment="1">
      <alignment horizontal="center" vertical="center" wrapText="1"/>
    </xf>
    <xf numFmtId="0" fontId="21" fillId="0" borderId="35" xfId="40" applyFont="1" applyBorder="1" applyAlignment="1">
      <alignment horizontal="center" vertical="top" wrapText="1"/>
    </xf>
    <xf numFmtId="0" fontId="21" fillId="0" borderId="71" xfId="40" applyFont="1" applyBorder="1" applyAlignment="1">
      <alignment horizontal="center" vertical="top" wrapText="1"/>
    </xf>
    <xf numFmtId="0" fontId="30" fillId="0" borderId="72" xfId="40" applyFont="1" applyBorder="1" applyAlignment="1">
      <alignment horizontal="right" vertical="center" wrapText="1"/>
    </xf>
    <xf numFmtId="0" fontId="30" fillId="0" borderId="73" xfId="40" applyFont="1" applyBorder="1" applyAlignment="1">
      <alignment horizontal="right" vertical="center" wrapText="1"/>
    </xf>
    <xf numFmtId="0" fontId="30" fillId="0" borderId="74" xfId="40" applyFont="1" applyBorder="1" applyAlignment="1">
      <alignment horizontal="right" vertical="center" wrapText="1"/>
    </xf>
    <xf numFmtId="0" fontId="26" fillId="0" borderId="80" xfId="40" applyFont="1" applyBorder="1" applyAlignment="1">
      <alignment horizontal="left" vertical="center" wrapText="1"/>
    </xf>
    <xf numFmtId="0" fontId="30" fillId="0" borderId="83" xfId="40" applyFont="1" applyBorder="1" applyAlignment="1">
      <alignment horizontal="left" vertical="center" wrapText="1"/>
    </xf>
    <xf numFmtId="0" fontId="26" fillId="0" borderId="0" xfId="40" applyFont="1" applyBorder="1" applyAlignment="1">
      <alignment horizontal="left" vertical="center" wrapText="1"/>
    </xf>
    <xf numFmtId="0" fontId="22" fillId="11" borderId="36" xfId="40" applyFont="1" applyFill="1" applyBorder="1" applyAlignment="1">
      <alignment horizontal="center" vertical="top" wrapText="1"/>
    </xf>
    <xf numFmtId="0" fontId="31" fillId="0" borderId="55" xfId="40" applyFont="1" applyBorder="1" applyAlignment="1">
      <alignment horizontal="right" vertical="center"/>
    </xf>
    <xf numFmtId="0" fontId="31" fillId="0" borderId="56" xfId="40" applyFont="1" applyBorder="1" applyAlignment="1">
      <alignment horizontal="center" vertical="center"/>
    </xf>
    <xf numFmtId="0" fontId="31" fillId="0" borderId="34" xfId="40" applyFont="1" applyBorder="1" applyAlignment="1">
      <alignment horizontal="center" vertical="center"/>
    </xf>
    <xf numFmtId="0" fontId="31" fillId="0" borderId="28" xfId="40" applyFont="1" applyBorder="1" applyAlignment="1">
      <alignment horizontal="center" vertical="center"/>
    </xf>
  </cellXfs>
  <cellStyles count="41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2 2" xfId="39"/>
    <cellStyle name="Normalny 23" xfId="19"/>
    <cellStyle name="Normalny 24" xfId="20"/>
    <cellStyle name="Normalny 25" xfId="21"/>
    <cellStyle name="Normalny 26" xfId="22"/>
    <cellStyle name="Normalny 27" xfId="23"/>
    <cellStyle name="Normalny 28" xfId="24"/>
    <cellStyle name="Normalny 3" xfId="25"/>
    <cellStyle name="Normalny 3 2" xfId="26"/>
    <cellStyle name="Normalny 4" xfId="27"/>
    <cellStyle name="Normalny 4 2" xfId="28"/>
    <cellStyle name="Normalny 5" xfId="29"/>
    <cellStyle name="Normalny 5 2" xfId="30"/>
    <cellStyle name="Normalny 5 3" xfId="31"/>
    <cellStyle name="Normalny 5 3 2" xfId="32"/>
    <cellStyle name="Normalny 6" xfId="33"/>
    <cellStyle name="Normalny 7" xfId="34"/>
    <cellStyle name="Normalny 7 2" xfId="35"/>
    <cellStyle name="Normalny 8" xfId="36"/>
    <cellStyle name="Normalny 9" xfId="37"/>
    <cellStyle name="Normalny_załaczniki maj" xfId="40"/>
    <cellStyle name="Normalny_Zeszyt1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3"/>
  <sheetViews>
    <sheetView workbookViewId="0">
      <selection activeCell="F608" sqref="F608"/>
    </sheetView>
  </sheetViews>
  <sheetFormatPr defaultRowHeight="15" x14ac:dyDescent="0.25"/>
  <cols>
    <col min="4" max="4" width="33.140625" customWidth="1"/>
    <col min="5" max="5" width="12.5703125" customWidth="1"/>
    <col min="6" max="6" width="10" bestFit="1" customWidth="1"/>
    <col min="7" max="7" width="12.28515625" customWidth="1"/>
  </cols>
  <sheetData>
    <row r="1" spans="1:7" ht="21" customHeight="1" x14ac:dyDescent="0.25">
      <c r="A1" s="307" t="s">
        <v>130</v>
      </c>
      <c r="B1" s="307"/>
      <c r="C1" s="307"/>
      <c r="D1" s="307"/>
      <c r="E1" s="307"/>
      <c r="F1" s="307"/>
      <c r="G1" s="307"/>
    </row>
    <row r="2" spans="1:7" ht="45.75" customHeight="1" x14ac:dyDescent="0.25">
      <c r="A2" s="308" t="s">
        <v>382</v>
      </c>
      <c r="B2" s="308"/>
      <c r="C2" s="308"/>
      <c r="D2" s="308"/>
      <c r="E2" s="308"/>
      <c r="F2" s="308"/>
      <c r="G2" s="308"/>
    </row>
    <row r="3" spans="1:7" x14ac:dyDescent="0.25">
      <c r="A3" s="1" t="s">
        <v>0</v>
      </c>
      <c r="B3" s="2" t="s">
        <v>1</v>
      </c>
      <c r="C3" s="1" t="s">
        <v>33</v>
      </c>
      <c r="D3" s="1" t="s">
        <v>34</v>
      </c>
      <c r="E3" s="1" t="s">
        <v>35</v>
      </c>
      <c r="F3" s="1" t="s">
        <v>36</v>
      </c>
      <c r="G3" s="1" t="s">
        <v>37</v>
      </c>
    </row>
    <row r="4" spans="1:7" x14ac:dyDescent="0.25">
      <c r="A4" s="3" t="s">
        <v>38</v>
      </c>
      <c r="B4" s="4" t="s">
        <v>131</v>
      </c>
      <c r="C4" s="5" t="s">
        <v>131</v>
      </c>
      <c r="D4" s="6" t="s">
        <v>39</v>
      </c>
      <c r="E4" s="7">
        <f>E5+E7+E9+E11</f>
        <v>1563247.63</v>
      </c>
      <c r="F4" s="7">
        <f t="shared" ref="F4:G4" si="0">F5+F7+F9+F11</f>
        <v>0</v>
      </c>
      <c r="G4" s="7">
        <f t="shared" si="0"/>
        <v>1563247.63</v>
      </c>
    </row>
    <row r="5" spans="1:7" x14ac:dyDescent="0.25">
      <c r="A5" s="8" t="s">
        <v>131</v>
      </c>
      <c r="B5" s="9" t="s">
        <v>132</v>
      </c>
      <c r="C5" s="10" t="s">
        <v>131</v>
      </c>
      <c r="D5" s="11" t="s">
        <v>133</v>
      </c>
      <c r="E5" s="12">
        <f>E6</f>
        <v>20000</v>
      </c>
      <c r="F5" s="12">
        <f t="shared" ref="F5:G5" si="1">F6</f>
        <v>0</v>
      </c>
      <c r="G5" s="12">
        <f t="shared" si="1"/>
        <v>20000</v>
      </c>
    </row>
    <row r="6" spans="1:7" ht="51.75" customHeight="1" x14ac:dyDescent="0.25">
      <c r="A6" s="13" t="s">
        <v>131</v>
      </c>
      <c r="B6" s="14" t="s">
        <v>131</v>
      </c>
      <c r="C6" s="15" t="s">
        <v>134</v>
      </c>
      <c r="D6" s="16" t="s">
        <v>135</v>
      </c>
      <c r="E6" s="17">
        <v>20000</v>
      </c>
      <c r="F6" s="17">
        <v>0</v>
      </c>
      <c r="G6" s="17">
        <f>E6+F6</f>
        <v>20000</v>
      </c>
    </row>
    <row r="7" spans="1:7" ht="41.25" customHeight="1" x14ac:dyDescent="0.25">
      <c r="A7" s="8" t="s">
        <v>131</v>
      </c>
      <c r="B7" s="9" t="s">
        <v>136</v>
      </c>
      <c r="C7" s="10" t="s">
        <v>131</v>
      </c>
      <c r="D7" s="11" t="s">
        <v>137</v>
      </c>
      <c r="E7" s="12">
        <f>E8</f>
        <v>500000</v>
      </c>
      <c r="F7" s="12">
        <f t="shared" ref="F7:G7" si="2">F8</f>
        <v>0</v>
      </c>
      <c r="G7" s="12">
        <f t="shared" si="2"/>
        <v>500000</v>
      </c>
    </row>
    <row r="8" spans="1:7" ht="35.25" customHeight="1" x14ac:dyDescent="0.25">
      <c r="A8" s="13" t="s">
        <v>131</v>
      </c>
      <c r="B8" s="14" t="s">
        <v>131</v>
      </c>
      <c r="C8" s="15" t="s">
        <v>138</v>
      </c>
      <c r="D8" s="16" t="s">
        <v>139</v>
      </c>
      <c r="E8" s="17">
        <v>500000</v>
      </c>
      <c r="F8" s="17">
        <v>0</v>
      </c>
      <c r="G8" s="17">
        <f>E8+F8</f>
        <v>500000</v>
      </c>
    </row>
    <row r="9" spans="1:7" x14ac:dyDescent="0.25">
      <c r="A9" s="8" t="s">
        <v>131</v>
      </c>
      <c r="B9" s="9" t="s">
        <v>140</v>
      </c>
      <c r="C9" s="10" t="s">
        <v>131</v>
      </c>
      <c r="D9" s="11" t="s">
        <v>141</v>
      </c>
      <c r="E9" s="12">
        <f>E10</f>
        <v>17000</v>
      </c>
      <c r="F9" s="12">
        <v>0</v>
      </c>
      <c r="G9" s="12">
        <v>17000</v>
      </c>
    </row>
    <row r="10" spans="1:7" ht="40.5" customHeight="1" x14ac:dyDescent="0.25">
      <c r="A10" s="13" t="s">
        <v>131</v>
      </c>
      <c r="B10" s="14" t="s">
        <v>131</v>
      </c>
      <c r="C10" s="15" t="s">
        <v>142</v>
      </c>
      <c r="D10" s="16" t="s">
        <v>143</v>
      </c>
      <c r="E10" s="17">
        <v>17000</v>
      </c>
      <c r="F10" s="17">
        <v>0</v>
      </c>
      <c r="G10" s="17">
        <f>E10+F10</f>
        <v>17000</v>
      </c>
    </row>
    <row r="11" spans="1:7" x14ac:dyDescent="0.25">
      <c r="A11" s="8" t="s">
        <v>131</v>
      </c>
      <c r="B11" s="9" t="s">
        <v>40</v>
      </c>
      <c r="C11" s="10" t="s">
        <v>131</v>
      </c>
      <c r="D11" s="11" t="s">
        <v>2</v>
      </c>
      <c r="E11" s="12">
        <f>E12+E13+E14+E15+E16+E17+E18</f>
        <v>1026247.6299999999</v>
      </c>
      <c r="F11" s="12">
        <f t="shared" ref="F11:G11" si="3">F12+F13+F14+F15+F16+F17+F18</f>
        <v>0</v>
      </c>
      <c r="G11" s="12">
        <f t="shared" si="3"/>
        <v>1026247.6299999999</v>
      </c>
    </row>
    <row r="12" spans="1:7" ht="32.25" customHeight="1" x14ac:dyDescent="0.25">
      <c r="A12" s="13" t="s">
        <v>131</v>
      </c>
      <c r="B12" s="14" t="s">
        <v>131</v>
      </c>
      <c r="C12" s="15" t="s">
        <v>144</v>
      </c>
      <c r="D12" s="16" t="s">
        <v>3</v>
      </c>
      <c r="E12" s="17">
        <v>10347.1</v>
      </c>
      <c r="F12" s="17">
        <v>0</v>
      </c>
      <c r="G12" s="17">
        <f>E12+F12</f>
        <v>10347.1</v>
      </c>
    </row>
    <row r="13" spans="1:7" ht="26.25" customHeight="1" x14ac:dyDescent="0.25">
      <c r="A13" s="13" t="s">
        <v>131</v>
      </c>
      <c r="B13" s="14" t="s">
        <v>131</v>
      </c>
      <c r="C13" s="15" t="s">
        <v>145</v>
      </c>
      <c r="D13" s="16" t="s">
        <v>4</v>
      </c>
      <c r="E13" s="17">
        <v>1769.35</v>
      </c>
      <c r="F13" s="17">
        <v>0</v>
      </c>
      <c r="G13" s="17">
        <f t="shared" ref="G13:G18" si="4">E13+F13</f>
        <v>1769.35</v>
      </c>
    </row>
    <row r="14" spans="1:7" ht="45.75" customHeight="1" x14ac:dyDescent="0.25">
      <c r="A14" s="13" t="s">
        <v>131</v>
      </c>
      <c r="B14" s="14" t="s">
        <v>131</v>
      </c>
      <c r="C14" s="15" t="s">
        <v>146</v>
      </c>
      <c r="D14" s="16" t="s">
        <v>147</v>
      </c>
      <c r="E14" s="17">
        <v>253.43</v>
      </c>
      <c r="F14" s="17">
        <v>0</v>
      </c>
      <c r="G14" s="17">
        <f t="shared" si="4"/>
        <v>253.43</v>
      </c>
    </row>
    <row r="15" spans="1:7" ht="36.75" customHeight="1" x14ac:dyDescent="0.25">
      <c r="A15" s="13" t="s">
        <v>131</v>
      </c>
      <c r="B15" s="14" t="s">
        <v>131</v>
      </c>
      <c r="C15" s="15" t="s">
        <v>148</v>
      </c>
      <c r="D15" s="16" t="s">
        <v>5</v>
      </c>
      <c r="E15" s="17">
        <v>3388.84</v>
      </c>
      <c r="F15" s="17">
        <v>0</v>
      </c>
      <c r="G15" s="17">
        <f t="shared" si="4"/>
        <v>3388.84</v>
      </c>
    </row>
    <row r="16" spans="1:7" ht="27.75" customHeight="1" x14ac:dyDescent="0.25">
      <c r="A16" s="13" t="s">
        <v>131</v>
      </c>
      <c r="B16" s="14" t="s">
        <v>131</v>
      </c>
      <c r="C16" s="15" t="s">
        <v>149</v>
      </c>
      <c r="D16" s="16" t="s">
        <v>6</v>
      </c>
      <c r="E16" s="17">
        <v>33207.72</v>
      </c>
      <c r="F16" s="17">
        <v>0</v>
      </c>
      <c r="G16" s="17">
        <f t="shared" si="4"/>
        <v>33207.72</v>
      </c>
    </row>
    <row r="17" spans="1:7" ht="25.5" customHeight="1" x14ac:dyDescent="0.25">
      <c r="A17" s="13" t="s">
        <v>131</v>
      </c>
      <c r="B17" s="14" t="s">
        <v>131</v>
      </c>
      <c r="C17" s="15" t="s">
        <v>150</v>
      </c>
      <c r="D17" s="16" t="s">
        <v>7</v>
      </c>
      <c r="E17" s="17">
        <v>964281.19</v>
      </c>
      <c r="F17" s="17">
        <v>0</v>
      </c>
      <c r="G17" s="17">
        <f t="shared" si="4"/>
        <v>964281.19</v>
      </c>
    </row>
    <row r="18" spans="1:7" ht="36.75" customHeight="1" x14ac:dyDescent="0.25">
      <c r="A18" s="13" t="s">
        <v>131</v>
      </c>
      <c r="B18" s="14" t="s">
        <v>131</v>
      </c>
      <c r="C18" s="15" t="s">
        <v>151</v>
      </c>
      <c r="D18" s="16" t="s">
        <v>152</v>
      </c>
      <c r="E18" s="17">
        <v>13000</v>
      </c>
      <c r="F18" s="17">
        <v>0</v>
      </c>
      <c r="G18" s="17">
        <f t="shared" si="4"/>
        <v>13000</v>
      </c>
    </row>
    <row r="19" spans="1:7" x14ac:dyDescent="0.25">
      <c r="A19" s="3" t="s">
        <v>41</v>
      </c>
      <c r="B19" s="4" t="s">
        <v>131</v>
      </c>
      <c r="C19" s="5" t="s">
        <v>131</v>
      </c>
      <c r="D19" s="6" t="s">
        <v>42</v>
      </c>
      <c r="E19" s="7">
        <f>E20</f>
        <v>25000</v>
      </c>
      <c r="F19" s="7">
        <f t="shared" ref="F19:G19" si="5">F20</f>
        <v>-4500</v>
      </c>
      <c r="G19" s="7">
        <f t="shared" si="5"/>
        <v>20500</v>
      </c>
    </row>
    <row r="20" spans="1:7" x14ac:dyDescent="0.25">
      <c r="A20" s="8" t="s">
        <v>131</v>
      </c>
      <c r="B20" s="9" t="s">
        <v>43</v>
      </c>
      <c r="C20" s="10" t="s">
        <v>131</v>
      </c>
      <c r="D20" s="11" t="s">
        <v>2</v>
      </c>
      <c r="E20" s="12">
        <f>E21+E22+E23+E24+E25</f>
        <v>25000</v>
      </c>
      <c r="F20" s="12">
        <f t="shared" ref="F20:G20" si="6">F21+F22+F23+F24+F25</f>
        <v>-4500</v>
      </c>
      <c r="G20" s="12">
        <f t="shared" si="6"/>
        <v>20500</v>
      </c>
    </row>
    <row r="21" spans="1:7" ht="33" customHeight="1" x14ac:dyDescent="0.25">
      <c r="A21" s="13" t="s">
        <v>131</v>
      </c>
      <c r="B21" s="14" t="s">
        <v>131</v>
      </c>
      <c r="C21" s="15" t="s">
        <v>145</v>
      </c>
      <c r="D21" s="16" t="s">
        <v>4</v>
      </c>
      <c r="E21" s="17">
        <v>774</v>
      </c>
      <c r="F21" s="17">
        <v>0</v>
      </c>
      <c r="G21" s="17">
        <f>E21+F21</f>
        <v>774</v>
      </c>
    </row>
    <row r="22" spans="1:7" ht="26.25" customHeight="1" x14ac:dyDescent="0.25">
      <c r="A22" s="13" t="s">
        <v>131</v>
      </c>
      <c r="B22" s="14" t="s">
        <v>131</v>
      </c>
      <c r="C22" s="15" t="s">
        <v>153</v>
      </c>
      <c r="D22" s="16" t="s">
        <v>154</v>
      </c>
      <c r="E22" s="17">
        <v>4500</v>
      </c>
      <c r="F22" s="17">
        <v>0</v>
      </c>
      <c r="G22" s="17">
        <f t="shared" ref="G22:G25" si="7">E22+F22</f>
        <v>4500</v>
      </c>
    </row>
    <row r="23" spans="1:7" ht="31.5" customHeight="1" x14ac:dyDescent="0.25">
      <c r="A23" s="13" t="s">
        <v>131</v>
      </c>
      <c r="B23" s="14" t="s">
        <v>131</v>
      </c>
      <c r="C23" s="15" t="s">
        <v>148</v>
      </c>
      <c r="D23" s="16" t="s">
        <v>5</v>
      </c>
      <c r="E23" s="17">
        <v>17246</v>
      </c>
      <c r="F23" s="17">
        <v>-4500</v>
      </c>
      <c r="G23" s="17">
        <f t="shared" si="7"/>
        <v>12746</v>
      </c>
    </row>
    <row r="24" spans="1:7" x14ac:dyDescent="0.25">
      <c r="A24" s="13" t="s">
        <v>131</v>
      </c>
      <c r="B24" s="14" t="s">
        <v>131</v>
      </c>
      <c r="C24" s="15" t="s">
        <v>155</v>
      </c>
      <c r="D24" s="16" t="s">
        <v>9</v>
      </c>
      <c r="E24" s="17">
        <v>2000</v>
      </c>
      <c r="F24" s="17">
        <v>0</v>
      </c>
      <c r="G24" s="17">
        <f t="shared" si="7"/>
        <v>2000</v>
      </c>
    </row>
    <row r="25" spans="1:7" ht="32.25" customHeight="1" x14ac:dyDescent="0.25">
      <c r="A25" s="13" t="s">
        <v>131</v>
      </c>
      <c r="B25" s="14" t="s">
        <v>131</v>
      </c>
      <c r="C25" s="15" t="s">
        <v>149</v>
      </c>
      <c r="D25" s="16" t="s">
        <v>6</v>
      </c>
      <c r="E25" s="17">
        <v>480</v>
      </c>
      <c r="F25" s="17">
        <v>0</v>
      </c>
      <c r="G25" s="17">
        <f t="shared" si="7"/>
        <v>480</v>
      </c>
    </row>
    <row r="26" spans="1:7" x14ac:dyDescent="0.25">
      <c r="A26" s="3" t="s">
        <v>44</v>
      </c>
      <c r="B26" s="4" t="s">
        <v>131</v>
      </c>
      <c r="C26" s="5" t="s">
        <v>131</v>
      </c>
      <c r="D26" s="6" t="s">
        <v>16</v>
      </c>
      <c r="E26" s="7">
        <f>E27+E30+E32</f>
        <v>5579224.919999999</v>
      </c>
      <c r="F26" s="7">
        <f t="shared" ref="F26:G26" si="8">F27+F30+F32</f>
        <v>-14015</v>
      </c>
      <c r="G26" s="7">
        <f t="shared" si="8"/>
        <v>5565209.919999999</v>
      </c>
    </row>
    <row r="27" spans="1:7" x14ac:dyDescent="0.25">
      <c r="A27" s="8" t="s">
        <v>131</v>
      </c>
      <c r="B27" s="9" t="s">
        <v>156</v>
      </c>
      <c r="C27" s="10" t="s">
        <v>131</v>
      </c>
      <c r="D27" s="11" t="s">
        <v>28</v>
      </c>
      <c r="E27" s="12">
        <f>E28+E29</f>
        <v>447983.81</v>
      </c>
      <c r="F27" s="12">
        <f t="shared" ref="F27:G27" si="9">F28+F29</f>
        <v>0</v>
      </c>
      <c r="G27" s="12">
        <f t="shared" si="9"/>
        <v>447983.81</v>
      </c>
    </row>
    <row r="28" spans="1:7" ht="54.75" customHeight="1" x14ac:dyDescent="0.25">
      <c r="A28" s="13" t="s">
        <v>131</v>
      </c>
      <c r="B28" s="14" t="s">
        <v>131</v>
      </c>
      <c r="C28" s="15" t="s">
        <v>76</v>
      </c>
      <c r="D28" s="16" t="s">
        <v>157</v>
      </c>
      <c r="E28" s="17">
        <v>381983.81</v>
      </c>
      <c r="F28" s="17">
        <v>0</v>
      </c>
      <c r="G28" s="17">
        <f>E28+F28</f>
        <v>381983.81</v>
      </c>
    </row>
    <row r="29" spans="1:7" ht="24.75" customHeight="1" x14ac:dyDescent="0.25">
      <c r="A29" s="13" t="s">
        <v>131</v>
      </c>
      <c r="B29" s="14" t="s">
        <v>131</v>
      </c>
      <c r="C29" s="15" t="s">
        <v>149</v>
      </c>
      <c r="D29" s="16" t="s">
        <v>6</v>
      </c>
      <c r="E29" s="17">
        <v>66000</v>
      </c>
      <c r="F29" s="17">
        <v>0</v>
      </c>
      <c r="G29" s="17">
        <f>E29+F29</f>
        <v>66000</v>
      </c>
    </row>
    <row r="30" spans="1:7" ht="25.5" customHeight="1" x14ac:dyDescent="0.25">
      <c r="A30" s="8" t="s">
        <v>131</v>
      </c>
      <c r="B30" s="9" t="s">
        <v>45</v>
      </c>
      <c r="C30" s="10" t="s">
        <v>131</v>
      </c>
      <c r="D30" s="11" t="s">
        <v>46</v>
      </c>
      <c r="E30" s="12">
        <f>E31</f>
        <v>10000</v>
      </c>
      <c r="F30" s="12">
        <f t="shared" ref="F30:G30" si="10">F31</f>
        <v>0</v>
      </c>
      <c r="G30" s="12">
        <f t="shared" si="10"/>
        <v>10000</v>
      </c>
    </row>
    <row r="31" spans="1:7" ht="27" customHeight="1" x14ac:dyDescent="0.25">
      <c r="A31" s="13" t="s">
        <v>131</v>
      </c>
      <c r="B31" s="14" t="s">
        <v>131</v>
      </c>
      <c r="C31" s="15" t="s">
        <v>149</v>
      </c>
      <c r="D31" s="16" t="s">
        <v>6</v>
      </c>
      <c r="E31" s="17">
        <v>10000</v>
      </c>
      <c r="F31" s="17">
        <v>0</v>
      </c>
      <c r="G31" s="17">
        <f>E31+F31</f>
        <v>10000</v>
      </c>
    </row>
    <row r="32" spans="1:7" ht="18.75" customHeight="1" x14ac:dyDescent="0.25">
      <c r="A32" s="8" t="s">
        <v>131</v>
      </c>
      <c r="B32" s="9" t="s">
        <v>47</v>
      </c>
      <c r="C32" s="10" t="s">
        <v>131</v>
      </c>
      <c r="D32" s="11" t="s">
        <v>17</v>
      </c>
      <c r="E32" s="12">
        <f>E33+E34+E35+E36+E37</f>
        <v>5121241.1099999994</v>
      </c>
      <c r="F32" s="12">
        <f t="shared" ref="F32:G32" si="11">F33+F34+F35+F36+F37</f>
        <v>-14015</v>
      </c>
      <c r="G32" s="12">
        <f t="shared" si="11"/>
        <v>5107226.1099999994</v>
      </c>
    </row>
    <row r="33" spans="1:7" ht="26.25" customHeight="1" x14ac:dyDescent="0.25">
      <c r="A33" s="13" t="s">
        <v>131</v>
      </c>
      <c r="B33" s="14" t="s">
        <v>131</v>
      </c>
      <c r="C33" s="15" t="s">
        <v>148</v>
      </c>
      <c r="D33" s="16" t="s">
        <v>5</v>
      </c>
      <c r="E33" s="17">
        <v>62300</v>
      </c>
      <c r="F33" s="17">
        <v>-23015</v>
      </c>
      <c r="G33" s="17">
        <f>E33+F33</f>
        <v>39285</v>
      </c>
    </row>
    <row r="34" spans="1:7" ht="25.5" customHeight="1" x14ac:dyDescent="0.25">
      <c r="A34" s="13" t="s">
        <v>131</v>
      </c>
      <c r="B34" s="14" t="s">
        <v>131</v>
      </c>
      <c r="C34" s="15" t="s">
        <v>158</v>
      </c>
      <c r="D34" s="16" t="s">
        <v>159</v>
      </c>
      <c r="E34" s="17">
        <v>108000</v>
      </c>
      <c r="F34" s="17">
        <v>11000</v>
      </c>
      <c r="G34" s="17">
        <f t="shared" ref="G34:G37" si="12">E34+F34</f>
        <v>119000</v>
      </c>
    </row>
    <row r="35" spans="1:7" ht="30" customHeight="1" x14ac:dyDescent="0.25">
      <c r="A35" s="13" t="s">
        <v>131</v>
      </c>
      <c r="B35" s="14" t="s">
        <v>131</v>
      </c>
      <c r="C35" s="15" t="s">
        <v>149</v>
      </c>
      <c r="D35" s="16" t="s">
        <v>6</v>
      </c>
      <c r="E35" s="17">
        <v>1273149.3500000001</v>
      </c>
      <c r="F35" s="17">
        <v>0</v>
      </c>
      <c r="G35" s="17">
        <f t="shared" si="12"/>
        <v>1273149.3500000001</v>
      </c>
    </row>
    <row r="36" spans="1:7" ht="16.5" customHeight="1" x14ac:dyDescent="0.25">
      <c r="A36" s="13" t="s">
        <v>131</v>
      </c>
      <c r="B36" s="14" t="s">
        <v>131</v>
      </c>
      <c r="C36" s="15" t="s">
        <v>150</v>
      </c>
      <c r="D36" s="16" t="s">
        <v>7</v>
      </c>
      <c r="E36" s="17">
        <v>12000</v>
      </c>
      <c r="F36" s="17">
        <v>-2000</v>
      </c>
      <c r="G36" s="17">
        <f t="shared" si="12"/>
        <v>10000</v>
      </c>
    </row>
    <row r="37" spans="1:7" ht="36.75" customHeight="1" x14ac:dyDescent="0.25">
      <c r="A37" s="13" t="s">
        <v>131</v>
      </c>
      <c r="B37" s="14" t="s">
        <v>131</v>
      </c>
      <c r="C37" s="15" t="s">
        <v>151</v>
      </c>
      <c r="D37" s="16" t="s">
        <v>152</v>
      </c>
      <c r="E37" s="17">
        <v>3665791.76</v>
      </c>
      <c r="F37" s="17">
        <v>0</v>
      </c>
      <c r="G37" s="17">
        <f t="shared" si="12"/>
        <v>3665791.76</v>
      </c>
    </row>
    <row r="38" spans="1:7" x14ac:dyDescent="0.25">
      <c r="A38" s="3" t="s">
        <v>160</v>
      </c>
      <c r="B38" s="4" t="s">
        <v>131</v>
      </c>
      <c r="C38" s="5" t="s">
        <v>131</v>
      </c>
      <c r="D38" s="6" t="s">
        <v>161</v>
      </c>
      <c r="E38" s="7">
        <f>E39</f>
        <v>143791</v>
      </c>
      <c r="F38" s="7">
        <f t="shared" ref="F38:G38" si="13">F39</f>
        <v>-15000</v>
      </c>
      <c r="G38" s="7">
        <f t="shared" si="13"/>
        <v>128791</v>
      </c>
    </row>
    <row r="39" spans="1:7" x14ac:dyDescent="0.25">
      <c r="A39" s="8" t="s">
        <v>131</v>
      </c>
      <c r="B39" s="9" t="s">
        <v>162</v>
      </c>
      <c r="C39" s="10" t="s">
        <v>131</v>
      </c>
      <c r="D39" s="11" t="s">
        <v>2</v>
      </c>
      <c r="E39" s="12">
        <f>E40+E41</f>
        <v>143791</v>
      </c>
      <c r="F39" s="12">
        <f t="shared" ref="F39:G39" si="14">F40+F41</f>
        <v>-15000</v>
      </c>
      <c r="G39" s="12">
        <f t="shared" si="14"/>
        <v>128791</v>
      </c>
    </row>
    <row r="40" spans="1:7" ht="30" customHeight="1" x14ac:dyDescent="0.25">
      <c r="A40" s="13" t="s">
        <v>131</v>
      </c>
      <c r="B40" s="14" t="s">
        <v>131</v>
      </c>
      <c r="C40" s="15" t="s">
        <v>148</v>
      </c>
      <c r="D40" s="16" t="s">
        <v>5</v>
      </c>
      <c r="E40" s="17">
        <v>13791</v>
      </c>
      <c r="F40" s="17">
        <v>0</v>
      </c>
      <c r="G40" s="17">
        <f>E40+F40</f>
        <v>13791</v>
      </c>
    </row>
    <row r="41" spans="1:7" ht="27" customHeight="1" x14ac:dyDescent="0.25">
      <c r="A41" s="13" t="s">
        <v>131</v>
      </c>
      <c r="B41" s="14" t="s">
        <v>131</v>
      </c>
      <c r="C41" s="15" t="s">
        <v>149</v>
      </c>
      <c r="D41" s="16" t="s">
        <v>6</v>
      </c>
      <c r="E41" s="17">
        <v>130000</v>
      </c>
      <c r="F41" s="17">
        <v>-15000</v>
      </c>
      <c r="G41" s="17">
        <f>E41+F41</f>
        <v>115000</v>
      </c>
    </row>
    <row r="42" spans="1:7" ht="30.75" customHeight="1" x14ac:dyDescent="0.25">
      <c r="A42" s="3" t="s">
        <v>48</v>
      </c>
      <c r="B42" s="4" t="s">
        <v>131</v>
      </c>
      <c r="C42" s="5" t="s">
        <v>131</v>
      </c>
      <c r="D42" s="6" t="s">
        <v>18</v>
      </c>
      <c r="E42" s="7">
        <f>E43+E45</f>
        <v>1194331.26</v>
      </c>
      <c r="F42" s="7">
        <f t="shared" ref="F42:G42" si="15">F43+F45</f>
        <v>-107000</v>
      </c>
      <c r="G42" s="7">
        <f t="shared" si="15"/>
        <v>1087331.26</v>
      </c>
    </row>
    <row r="43" spans="1:7" ht="30.75" customHeight="1" x14ac:dyDescent="0.25">
      <c r="A43" s="8" t="s">
        <v>131</v>
      </c>
      <c r="B43" s="9" t="s">
        <v>163</v>
      </c>
      <c r="C43" s="10" t="s">
        <v>131</v>
      </c>
      <c r="D43" s="11" t="s">
        <v>164</v>
      </c>
      <c r="E43" s="12">
        <f>E44</f>
        <v>495587.69</v>
      </c>
      <c r="F43" s="12">
        <f t="shared" ref="F43:G43" si="16">F44</f>
        <v>0</v>
      </c>
      <c r="G43" s="12">
        <f t="shared" si="16"/>
        <v>495587.69</v>
      </c>
    </row>
    <row r="44" spans="1:7" ht="42.75" customHeight="1" x14ac:dyDescent="0.25">
      <c r="A44" s="13" t="s">
        <v>131</v>
      </c>
      <c r="B44" s="14" t="s">
        <v>131</v>
      </c>
      <c r="C44" s="15" t="s">
        <v>165</v>
      </c>
      <c r="D44" s="16" t="s">
        <v>166</v>
      </c>
      <c r="E44" s="17">
        <v>495587.69</v>
      </c>
      <c r="F44" s="17">
        <v>0</v>
      </c>
      <c r="G44" s="17">
        <f>E44+F44</f>
        <v>495587.69</v>
      </c>
    </row>
    <row r="45" spans="1:7" ht="33.75" customHeight="1" x14ac:dyDescent="0.25">
      <c r="A45" s="8" t="s">
        <v>131</v>
      </c>
      <c r="B45" s="9" t="s">
        <v>49</v>
      </c>
      <c r="C45" s="10" t="s">
        <v>131</v>
      </c>
      <c r="D45" s="11" t="s">
        <v>19</v>
      </c>
      <c r="E45" s="12">
        <f>E46+E47+E48+E49+E50+E51+E52+E53+E54+E55+E56+E57</f>
        <v>698743.57000000007</v>
      </c>
      <c r="F45" s="12">
        <f t="shared" ref="F45:G45" si="17">F46+F47+F48+F49+F50+F51+F52+F53+F54+F55+F56+F57</f>
        <v>-107000</v>
      </c>
      <c r="G45" s="12">
        <f t="shared" si="17"/>
        <v>591743.57000000007</v>
      </c>
    </row>
    <row r="46" spans="1:7" ht="30.75" customHeight="1" x14ac:dyDescent="0.25">
      <c r="A46" s="13" t="s">
        <v>131</v>
      </c>
      <c r="B46" s="14" t="s">
        <v>131</v>
      </c>
      <c r="C46" s="15" t="s">
        <v>148</v>
      </c>
      <c r="D46" s="16" t="s">
        <v>5</v>
      </c>
      <c r="E46" s="17">
        <v>8500</v>
      </c>
      <c r="F46" s="17">
        <v>0</v>
      </c>
      <c r="G46" s="17">
        <f>E46+F46</f>
        <v>8500</v>
      </c>
    </row>
    <row r="47" spans="1:7" x14ac:dyDescent="0.25">
      <c r="A47" s="13" t="s">
        <v>131</v>
      </c>
      <c r="B47" s="14" t="s">
        <v>131</v>
      </c>
      <c r="C47" s="15" t="s">
        <v>155</v>
      </c>
      <c r="D47" s="16" t="s">
        <v>9</v>
      </c>
      <c r="E47" s="17">
        <v>110500</v>
      </c>
      <c r="F47" s="17">
        <v>0</v>
      </c>
      <c r="G47" s="17">
        <f t="shared" ref="G47:G57" si="18">E47+F47</f>
        <v>110500</v>
      </c>
    </row>
    <row r="48" spans="1:7" ht="26.25" customHeight="1" x14ac:dyDescent="0.25">
      <c r="A48" s="13" t="s">
        <v>131</v>
      </c>
      <c r="B48" s="14" t="s">
        <v>131</v>
      </c>
      <c r="C48" s="15" t="s">
        <v>158</v>
      </c>
      <c r="D48" s="16" t="s">
        <v>159</v>
      </c>
      <c r="E48" s="17">
        <v>25000</v>
      </c>
      <c r="F48" s="17">
        <v>0</v>
      </c>
      <c r="G48" s="17">
        <f t="shared" si="18"/>
        <v>25000</v>
      </c>
    </row>
    <row r="49" spans="1:7" ht="29.25" customHeight="1" x14ac:dyDescent="0.25">
      <c r="A49" s="13" t="s">
        <v>131</v>
      </c>
      <c r="B49" s="14" t="s">
        <v>131</v>
      </c>
      <c r="C49" s="15" t="s">
        <v>149</v>
      </c>
      <c r="D49" s="16" t="s">
        <v>6</v>
      </c>
      <c r="E49" s="17">
        <v>189830</v>
      </c>
      <c r="F49" s="17">
        <v>-50000</v>
      </c>
      <c r="G49" s="17">
        <f t="shared" si="18"/>
        <v>139830</v>
      </c>
    </row>
    <row r="50" spans="1:7" ht="37.5" customHeight="1" x14ac:dyDescent="0.25">
      <c r="A50" s="13" t="s">
        <v>131</v>
      </c>
      <c r="B50" s="14" t="s">
        <v>131</v>
      </c>
      <c r="C50" s="15" t="s">
        <v>167</v>
      </c>
      <c r="D50" s="16" t="s">
        <v>168</v>
      </c>
      <c r="E50" s="17">
        <v>10000</v>
      </c>
      <c r="F50" s="17">
        <v>0</v>
      </c>
      <c r="G50" s="17">
        <f t="shared" si="18"/>
        <v>10000</v>
      </c>
    </row>
    <row r="51" spans="1:7" ht="22.5" customHeight="1" x14ac:dyDescent="0.25">
      <c r="A51" s="13" t="s">
        <v>131</v>
      </c>
      <c r="B51" s="14" t="s">
        <v>131</v>
      </c>
      <c r="C51" s="15" t="s">
        <v>150</v>
      </c>
      <c r="D51" s="16" t="s">
        <v>7</v>
      </c>
      <c r="E51" s="17">
        <v>2000</v>
      </c>
      <c r="F51" s="17">
        <v>0</v>
      </c>
      <c r="G51" s="17">
        <f t="shared" si="18"/>
        <v>2000</v>
      </c>
    </row>
    <row r="52" spans="1:7" ht="30.75" customHeight="1" x14ac:dyDescent="0.25">
      <c r="A52" s="13" t="s">
        <v>131</v>
      </c>
      <c r="B52" s="14" t="s">
        <v>131</v>
      </c>
      <c r="C52" s="15" t="s">
        <v>169</v>
      </c>
      <c r="D52" s="16" t="s">
        <v>170</v>
      </c>
      <c r="E52" s="17">
        <v>700</v>
      </c>
      <c r="F52" s="17">
        <v>0</v>
      </c>
      <c r="G52" s="17">
        <f t="shared" si="18"/>
        <v>700</v>
      </c>
    </row>
    <row r="53" spans="1:7" ht="33" customHeight="1" x14ac:dyDescent="0.25">
      <c r="A53" s="13" t="s">
        <v>131</v>
      </c>
      <c r="B53" s="14" t="s">
        <v>131</v>
      </c>
      <c r="C53" s="15" t="s">
        <v>171</v>
      </c>
      <c r="D53" s="16" t="s">
        <v>172</v>
      </c>
      <c r="E53" s="17">
        <v>5500</v>
      </c>
      <c r="F53" s="17">
        <v>0</v>
      </c>
      <c r="G53" s="17">
        <f t="shared" si="18"/>
        <v>5500</v>
      </c>
    </row>
    <row r="54" spans="1:7" ht="35.25" customHeight="1" x14ac:dyDescent="0.25">
      <c r="A54" s="13" t="s">
        <v>131</v>
      </c>
      <c r="B54" s="14" t="s">
        <v>131</v>
      </c>
      <c r="C54" s="15" t="s">
        <v>173</v>
      </c>
      <c r="D54" s="16" t="s">
        <v>174</v>
      </c>
      <c r="E54" s="17">
        <v>80000</v>
      </c>
      <c r="F54" s="17">
        <v>-57000</v>
      </c>
      <c r="G54" s="17">
        <f t="shared" si="18"/>
        <v>23000</v>
      </c>
    </row>
    <row r="55" spans="1:7" ht="48.75" customHeight="1" x14ac:dyDescent="0.25">
      <c r="A55" s="13" t="s">
        <v>131</v>
      </c>
      <c r="B55" s="14" t="s">
        <v>131</v>
      </c>
      <c r="C55" s="15" t="s">
        <v>175</v>
      </c>
      <c r="D55" s="16" t="s">
        <v>176</v>
      </c>
      <c r="E55" s="17">
        <v>45000</v>
      </c>
      <c r="F55" s="17">
        <v>0</v>
      </c>
      <c r="G55" s="17">
        <f t="shared" si="18"/>
        <v>45000</v>
      </c>
    </row>
    <row r="56" spans="1:7" ht="31.5" customHeight="1" x14ac:dyDescent="0.25">
      <c r="A56" s="13" t="s">
        <v>131</v>
      </c>
      <c r="B56" s="14" t="s">
        <v>131</v>
      </c>
      <c r="C56" s="15" t="s">
        <v>177</v>
      </c>
      <c r="D56" s="16" t="s">
        <v>178</v>
      </c>
      <c r="E56" s="17">
        <v>8000</v>
      </c>
      <c r="F56" s="17">
        <v>0</v>
      </c>
      <c r="G56" s="17">
        <f t="shared" si="18"/>
        <v>8000</v>
      </c>
    </row>
    <row r="57" spans="1:7" ht="36" customHeight="1" x14ac:dyDescent="0.25">
      <c r="A57" s="13" t="s">
        <v>131</v>
      </c>
      <c r="B57" s="14" t="s">
        <v>131</v>
      </c>
      <c r="C57" s="15" t="s">
        <v>179</v>
      </c>
      <c r="D57" s="16" t="s">
        <v>180</v>
      </c>
      <c r="E57" s="17">
        <v>213713.57</v>
      </c>
      <c r="F57" s="17">
        <v>0</v>
      </c>
      <c r="G57" s="17">
        <f t="shared" si="18"/>
        <v>213713.57</v>
      </c>
    </row>
    <row r="58" spans="1:7" x14ac:dyDescent="0.25">
      <c r="A58" s="3" t="s">
        <v>181</v>
      </c>
      <c r="B58" s="4" t="s">
        <v>131</v>
      </c>
      <c r="C58" s="5" t="s">
        <v>131</v>
      </c>
      <c r="D58" s="6" t="s">
        <v>182</v>
      </c>
      <c r="E58" s="7">
        <f>E59+E62</f>
        <v>153000</v>
      </c>
      <c r="F58" s="7">
        <f t="shared" ref="F58:G58" si="19">F59+F62</f>
        <v>-72000</v>
      </c>
      <c r="G58" s="7">
        <f t="shared" si="19"/>
        <v>81000</v>
      </c>
    </row>
    <row r="59" spans="1:7" ht="37.5" customHeight="1" x14ac:dyDescent="0.25">
      <c r="A59" s="8" t="s">
        <v>131</v>
      </c>
      <c r="B59" s="9" t="s">
        <v>183</v>
      </c>
      <c r="C59" s="10" t="s">
        <v>131</v>
      </c>
      <c r="D59" s="11" t="s">
        <v>184</v>
      </c>
      <c r="E59" s="12">
        <f>E60+E61</f>
        <v>139000</v>
      </c>
      <c r="F59" s="12">
        <f t="shared" ref="F59:G59" si="20">F60+F61</f>
        <v>-72000</v>
      </c>
      <c r="G59" s="12">
        <f t="shared" si="20"/>
        <v>67000</v>
      </c>
    </row>
    <row r="60" spans="1:7" ht="30.75" customHeight="1" x14ac:dyDescent="0.25">
      <c r="A60" s="13" t="s">
        <v>131</v>
      </c>
      <c r="B60" s="14" t="s">
        <v>131</v>
      </c>
      <c r="C60" s="15" t="s">
        <v>153</v>
      </c>
      <c r="D60" s="16" t="s">
        <v>154</v>
      </c>
      <c r="E60" s="17">
        <v>50000</v>
      </c>
      <c r="F60" s="17">
        <v>-22000</v>
      </c>
      <c r="G60" s="17">
        <f>E60+F60</f>
        <v>28000</v>
      </c>
    </row>
    <row r="61" spans="1:7" ht="27.75" customHeight="1" x14ac:dyDescent="0.25">
      <c r="A61" s="13" t="s">
        <v>131</v>
      </c>
      <c r="B61" s="14" t="s">
        <v>131</v>
      </c>
      <c r="C61" s="15" t="s">
        <v>149</v>
      </c>
      <c r="D61" s="16" t="s">
        <v>6</v>
      </c>
      <c r="E61" s="17">
        <v>89000</v>
      </c>
      <c r="F61" s="17">
        <v>-50000</v>
      </c>
      <c r="G61" s="17">
        <f>E61+F61</f>
        <v>39000</v>
      </c>
    </row>
    <row r="62" spans="1:7" x14ac:dyDescent="0.25">
      <c r="A62" s="8" t="s">
        <v>131</v>
      </c>
      <c r="B62" s="9" t="s">
        <v>185</v>
      </c>
      <c r="C62" s="10" t="s">
        <v>131</v>
      </c>
      <c r="D62" s="11" t="s">
        <v>186</v>
      </c>
      <c r="E62" s="12">
        <f>E63</f>
        <v>14000</v>
      </c>
      <c r="F62" s="12">
        <f t="shared" ref="F62:G62" si="21">F63</f>
        <v>0</v>
      </c>
      <c r="G62" s="12">
        <f t="shared" si="21"/>
        <v>14000</v>
      </c>
    </row>
    <row r="63" spans="1:7" ht="24.75" customHeight="1" x14ac:dyDescent="0.25">
      <c r="A63" s="13" t="s">
        <v>131</v>
      </c>
      <c r="B63" s="14" t="s">
        <v>131</v>
      </c>
      <c r="C63" s="15" t="s">
        <v>149</v>
      </c>
      <c r="D63" s="16" t="s">
        <v>6</v>
      </c>
      <c r="E63" s="17">
        <v>14000</v>
      </c>
      <c r="F63" s="17">
        <v>0</v>
      </c>
      <c r="G63" s="17">
        <f>E63+F63</f>
        <v>14000</v>
      </c>
    </row>
    <row r="64" spans="1:7" x14ac:dyDescent="0.25">
      <c r="A64" s="3" t="s">
        <v>50</v>
      </c>
      <c r="B64" s="4" t="s">
        <v>131</v>
      </c>
      <c r="C64" s="5" t="s">
        <v>131</v>
      </c>
      <c r="D64" s="6" t="s">
        <v>8</v>
      </c>
      <c r="E64" s="7">
        <f>E65+E72+E79+E102+E107+E125</f>
        <v>6561274.6800000006</v>
      </c>
      <c r="F64" s="7">
        <f>F65+F72+F79+F102+F107+F125</f>
        <v>-2137</v>
      </c>
      <c r="G64" s="7">
        <f t="shared" ref="G64" si="22">G65+G72+G79+G102+G107+G125</f>
        <v>6559137.6800000006</v>
      </c>
    </row>
    <row r="65" spans="1:7" x14ac:dyDescent="0.25">
      <c r="A65" s="8" t="s">
        <v>131</v>
      </c>
      <c r="B65" s="9" t="s">
        <v>51</v>
      </c>
      <c r="C65" s="10" t="s">
        <v>131</v>
      </c>
      <c r="D65" s="11" t="s">
        <v>52</v>
      </c>
      <c r="E65" s="12">
        <f>E66+E67+E68+E69+E70+E71</f>
        <v>201053</v>
      </c>
      <c r="F65" s="12">
        <f>F66+F67+F68+F69+F71+F70</f>
        <v>0</v>
      </c>
      <c r="G65" s="12">
        <f>G66+G67+G68+G69+G71+G70</f>
        <v>201053</v>
      </c>
    </row>
    <row r="66" spans="1:7" ht="27.75" customHeight="1" x14ac:dyDescent="0.25">
      <c r="A66" s="13" t="s">
        <v>131</v>
      </c>
      <c r="B66" s="14" t="s">
        <v>131</v>
      </c>
      <c r="C66" s="15" t="s">
        <v>144</v>
      </c>
      <c r="D66" s="16" t="s">
        <v>3</v>
      </c>
      <c r="E66" s="17">
        <v>129577.54</v>
      </c>
      <c r="F66" s="17">
        <v>0</v>
      </c>
      <c r="G66" s="17">
        <f>E66+F66</f>
        <v>129577.54</v>
      </c>
    </row>
    <row r="67" spans="1:7" ht="24" customHeight="1" x14ac:dyDescent="0.25">
      <c r="A67" s="13" t="s">
        <v>131</v>
      </c>
      <c r="B67" s="14" t="s">
        <v>131</v>
      </c>
      <c r="C67" s="15" t="s">
        <v>145</v>
      </c>
      <c r="D67" s="16" t="s">
        <v>4</v>
      </c>
      <c r="E67" s="17">
        <v>22157.84</v>
      </c>
      <c r="F67" s="17">
        <v>0</v>
      </c>
      <c r="G67" s="17">
        <f t="shared" ref="G67:G71" si="23">E67+F67</f>
        <v>22157.84</v>
      </c>
    </row>
    <row r="68" spans="1:7" ht="44.25" customHeight="1" x14ac:dyDescent="0.25">
      <c r="A68" s="13" t="s">
        <v>131</v>
      </c>
      <c r="B68" s="14" t="s">
        <v>131</v>
      </c>
      <c r="C68" s="15" t="s">
        <v>146</v>
      </c>
      <c r="D68" s="16" t="s">
        <v>147</v>
      </c>
      <c r="E68" s="17">
        <v>2725.62</v>
      </c>
      <c r="F68" s="17">
        <v>0</v>
      </c>
      <c r="G68" s="17">
        <f t="shared" si="23"/>
        <v>2725.62</v>
      </c>
    </row>
    <row r="69" spans="1:7" ht="26.25" customHeight="1" x14ac:dyDescent="0.25">
      <c r="A69" s="8"/>
      <c r="B69" s="14"/>
      <c r="C69" s="18">
        <v>4210</v>
      </c>
      <c r="D69" s="16" t="s">
        <v>5</v>
      </c>
      <c r="E69" s="17">
        <v>6100</v>
      </c>
      <c r="F69" s="17">
        <v>0</v>
      </c>
      <c r="G69" s="17">
        <f t="shared" si="23"/>
        <v>6100</v>
      </c>
    </row>
    <row r="70" spans="1:7" ht="21" customHeight="1" x14ac:dyDescent="0.25">
      <c r="A70" s="8"/>
      <c r="B70" s="14"/>
      <c r="C70" s="18">
        <v>4270</v>
      </c>
      <c r="D70" s="16" t="s">
        <v>159</v>
      </c>
      <c r="E70" s="17">
        <v>13000</v>
      </c>
      <c r="F70" s="17">
        <v>0</v>
      </c>
      <c r="G70" s="17">
        <f t="shared" si="23"/>
        <v>13000</v>
      </c>
    </row>
    <row r="71" spans="1:7" ht="19.5" customHeight="1" x14ac:dyDescent="0.25">
      <c r="A71" s="8"/>
      <c r="B71" s="14"/>
      <c r="C71" s="18">
        <v>4300</v>
      </c>
      <c r="D71" s="16" t="s">
        <v>6</v>
      </c>
      <c r="E71" s="17">
        <v>27492</v>
      </c>
      <c r="F71" s="17">
        <v>0</v>
      </c>
      <c r="G71" s="17">
        <f t="shared" si="23"/>
        <v>27492</v>
      </c>
    </row>
    <row r="72" spans="1:7" ht="34.5" customHeight="1" x14ac:dyDescent="0.25">
      <c r="A72" s="8" t="s">
        <v>131</v>
      </c>
      <c r="B72" s="9" t="s">
        <v>187</v>
      </c>
      <c r="C72" s="10" t="s">
        <v>131</v>
      </c>
      <c r="D72" s="11" t="s">
        <v>188</v>
      </c>
      <c r="E72" s="12">
        <f>E73+E74+E75+E76+E77+E78</f>
        <v>327764.08</v>
      </c>
      <c r="F72" s="12">
        <f t="shared" ref="F72:G72" si="24">F73+F74+F75+F76+F77+F78</f>
        <v>0</v>
      </c>
      <c r="G72" s="12">
        <f t="shared" si="24"/>
        <v>327764.08</v>
      </c>
    </row>
    <row r="73" spans="1:7" ht="24" customHeight="1" x14ac:dyDescent="0.25">
      <c r="A73" s="13" t="s">
        <v>131</v>
      </c>
      <c r="B73" s="14" t="s">
        <v>131</v>
      </c>
      <c r="C73" s="15" t="s">
        <v>189</v>
      </c>
      <c r="D73" s="16" t="s">
        <v>190</v>
      </c>
      <c r="E73" s="17">
        <v>294764.08</v>
      </c>
      <c r="F73" s="17">
        <v>0</v>
      </c>
      <c r="G73" s="17">
        <f>E73+F73</f>
        <v>294764.08</v>
      </c>
    </row>
    <row r="74" spans="1:7" ht="23.25" customHeight="1" x14ac:dyDescent="0.25">
      <c r="A74" s="13" t="s">
        <v>131</v>
      </c>
      <c r="B74" s="14" t="s">
        <v>131</v>
      </c>
      <c r="C74" s="15" t="s">
        <v>191</v>
      </c>
      <c r="D74" s="16" t="s">
        <v>192</v>
      </c>
      <c r="E74" s="17">
        <v>0</v>
      </c>
      <c r="F74" s="17">
        <v>0</v>
      </c>
      <c r="G74" s="17">
        <f t="shared" ref="G74:G78" si="25">E74+F74</f>
        <v>0</v>
      </c>
    </row>
    <row r="75" spans="1:7" ht="23.25" customHeight="1" x14ac:dyDescent="0.25">
      <c r="A75" s="13" t="s">
        <v>131</v>
      </c>
      <c r="B75" s="14" t="s">
        <v>131</v>
      </c>
      <c r="C75" s="15" t="s">
        <v>148</v>
      </c>
      <c r="D75" s="16" t="s">
        <v>5</v>
      </c>
      <c r="E75" s="17">
        <v>12100</v>
      </c>
      <c r="F75" s="17">
        <v>0</v>
      </c>
      <c r="G75" s="17">
        <f t="shared" si="25"/>
        <v>12100</v>
      </c>
    </row>
    <row r="76" spans="1:7" ht="23.25" customHeight="1" x14ac:dyDescent="0.25">
      <c r="A76" s="13" t="s">
        <v>131</v>
      </c>
      <c r="B76" s="14" t="s">
        <v>131</v>
      </c>
      <c r="C76" s="15" t="s">
        <v>149</v>
      </c>
      <c r="D76" s="16" t="s">
        <v>6</v>
      </c>
      <c r="E76" s="17">
        <v>15900</v>
      </c>
      <c r="F76" s="17">
        <v>0</v>
      </c>
      <c r="G76" s="17">
        <f t="shared" si="25"/>
        <v>15900</v>
      </c>
    </row>
    <row r="77" spans="1:7" ht="30" customHeight="1" x14ac:dyDescent="0.25">
      <c r="A77" s="13" t="s">
        <v>131</v>
      </c>
      <c r="B77" s="14" t="s">
        <v>131</v>
      </c>
      <c r="C77" s="15" t="s">
        <v>193</v>
      </c>
      <c r="D77" s="16" t="s">
        <v>194</v>
      </c>
      <c r="E77" s="17">
        <v>1000</v>
      </c>
      <c r="F77" s="17">
        <v>0</v>
      </c>
      <c r="G77" s="17">
        <f t="shared" si="25"/>
        <v>1000</v>
      </c>
    </row>
    <row r="78" spans="1:7" ht="27" customHeight="1" x14ac:dyDescent="0.25">
      <c r="A78" s="13" t="s">
        <v>131</v>
      </c>
      <c r="B78" s="14" t="s">
        <v>131</v>
      </c>
      <c r="C78" s="15" t="s">
        <v>195</v>
      </c>
      <c r="D78" s="16" t="s">
        <v>196</v>
      </c>
      <c r="E78" s="17">
        <v>4000</v>
      </c>
      <c r="F78" s="17">
        <v>0</v>
      </c>
      <c r="G78" s="17">
        <f t="shared" si="25"/>
        <v>4000</v>
      </c>
    </row>
    <row r="79" spans="1:7" ht="36.75" customHeight="1" x14ac:dyDescent="0.25">
      <c r="A79" s="8" t="s">
        <v>131</v>
      </c>
      <c r="B79" s="9" t="s">
        <v>53</v>
      </c>
      <c r="C79" s="10" t="s">
        <v>131</v>
      </c>
      <c r="D79" s="11" t="s">
        <v>54</v>
      </c>
      <c r="E79" s="12">
        <f>E80+E81+E82+E83+E84+E85+E86+E87+E88+E89+E90+E91+E92+E93+E94+E95+E96+E97+E98+E99+E100+E101</f>
        <v>4645251.4800000004</v>
      </c>
      <c r="F79" s="12">
        <f t="shared" ref="F79:G79" si="26">F80+F81+F82+F83+F84+F85+F86+F87+F88+F89+F90+F91+F92+F93+F94+F95+F96+F97+F98+F99+F100+F101</f>
        <v>-2137</v>
      </c>
      <c r="G79" s="12">
        <f t="shared" si="26"/>
        <v>4643114.4800000004</v>
      </c>
    </row>
    <row r="80" spans="1:7" ht="40.5" customHeight="1" x14ac:dyDescent="0.25">
      <c r="A80" s="13" t="s">
        <v>131</v>
      </c>
      <c r="B80" s="14" t="s">
        <v>131</v>
      </c>
      <c r="C80" s="15" t="s">
        <v>197</v>
      </c>
      <c r="D80" s="16" t="s">
        <v>198</v>
      </c>
      <c r="E80" s="17">
        <v>7900</v>
      </c>
      <c r="F80" s="17">
        <v>0</v>
      </c>
      <c r="G80" s="17">
        <f>E80+F80</f>
        <v>7900</v>
      </c>
    </row>
    <row r="81" spans="1:7" ht="34.5" customHeight="1" x14ac:dyDescent="0.25">
      <c r="A81" s="13" t="s">
        <v>131</v>
      </c>
      <c r="B81" s="14" t="s">
        <v>131</v>
      </c>
      <c r="C81" s="15" t="s">
        <v>144</v>
      </c>
      <c r="D81" s="16" t="s">
        <v>3</v>
      </c>
      <c r="E81" s="17">
        <v>2746201.19</v>
      </c>
      <c r="F81" s="17">
        <v>0</v>
      </c>
      <c r="G81" s="17">
        <f t="shared" ref="G81:G101" si="27">E81+F81</f>
        <v>2746201.19</v>
      </c>
    </row>
    <row r="82" spans="1:7" x14ac:dyDescent="0.25">
      <c r="A82" s="13" t="s">
        <v>131</v>
      </c>
      <c r="B82" s="14" t="s">
        <v>131</v>
      </c>
      <c r="C82" s="15" t="s">
        <v>199</v>
      </c>
      <c r="D82" s="16" t="s">
        <v>200</v>
      </c>
      <c r="E82" s="17">
        <v>205532.03</v>
      </c>
      <c r="F82" s="17">
        <v>0</v>
      </c>
      <c r="G82" s="17">
        <f t="shared" si="27"/>
        <v>205532.03</v>
      </c>
    </row>
    <row r="83" spans="1:7" ht="27.75" customHeight="1" x14ac:dyDescent="0.25">
      <c r="A83" s="13" t="s">
        <v>131</v>
      </c>
      <c r="B83" s="14" t="s">
        <v>131</v>
      </c>
      <c r="C83" s="15" t="s">
        <v>145</v>
      </c>
      <c r="D83" s="16" t="s">
        <v>4</v>
      </c>
      <c r="E83" s="17">
        <v>536343.14</v>
      </c>
      <c r="F83" s="17">
        <v>0</v>
      </c>
      <c r="G83" s="17">
        <f t="shared" si="27"/>
        <v>536343.14</v>
      </c>
    </row>
    <row r="84" spans="1:7" ht="40.5" customHeight="1" x14ac:dyDescent="0.25">
      <c r="A84" s="13" t="s">
        <v>131</v>
      </c>
      <c r="B84" s="14" t="s">
        <v>131</v>
      </c>
      <c r="C84" s="15" t="s">
        <v>146</v>
      </c>
      <c r="D84" s="16" t="s">
        <v>147</v>
      </c>
      <c r="E84" s="17">
        <v>62173.120000000003</v>
      </c>
      <c r="F84" s="17">
        <v>0</v>
      </c>
      <c r="G84" s="17">
        <f t="shared" si="27"/>
        <v>62173.120000000003</v>
      </c>
    </row>
    <row r="85" spans="1:7" ht="42.75" customHeight="1" x14ac:dyDescent="0.25">
      <c r="A85" s="13" t="s">
        <v>131</v>
      </c>
      <c r="B85" s="14" t="s">
        <v>131</v>
      </c>
      <c r="C85" s="15" t="s">
        <v>201</v>
      </c>
      <c r="D85" s="16" t="s">
        <v>202</v>
      </c>
      <c r="E85" s="17">
        <v>45503</v>
      </c>
      <c r="F85" s="17">
        <v>0</v>
      </c>
      <c r="G85" s="17">
        <f t="shared" si="27"/>
        <v>45503</v>
      </c>
    </row>
    <row r="86" spans="1:7" ht="24.75" customHeight="1" x14ac:dyDescent="0.25">
      <c r="A86" s="13" t="s">
        <v>131</v>
      </c>
      <c r="B86" s="14" t="s">
        <v>131</v>
      </c>
      <c r="C86" s="15" t="s">
        <v>153</v>
      </c>
      <c r="D86" s="16" t="s">
        <v>154</v>
      </c>
      <c r="E86" s="17">
        <v>45000</v>
      </c>
      <c r="F86" s="17">
        <v>0</v>
      </c>
      <c r="G86" s="17">
        <f t="shared" si="27"/>
        <v>45000</v>
      </c>
    </row>
    <row r="87" spans="1:7" ht="29.25" customHeight="1" x14ac:dyDescent="0.25">
      <c r="A87" s="13" t="s">
        <v>131</v>
      </c>
      <c r="B87" s="14" t="s">
        <v>131</v>
      </c>
      <c r="C87" s="15" t="s">
        <v>148</v>
      </c>
      <c r="D87" s="16" t="s">
        <v>5</v>
      </c>
      <c r="E87" s="17">
        <v>142034</v>
      </c>
      <c r="F87" s="17">
        <v>0</v>
      </c>
      <c r="G87" s="17">
        <f t="shared" si="27"/>
        <v>142034</v>
      </c>
    </row>
    <row r="88" spans="1:7" x14ac:dyDescent="0.25">
      <c r="A88" s="13" t="s">
        <v>131</v>
      </c>
      <c r="B88" s="14" t="s">
        <v>131</v>
      </c>
      <c r="C88" s="15" t="s">
        <v>155</v>
      </c>
      <c r="D88" s="16" t="s">
        <v>9</v>
      </c>
      <c r="E88" s="17">
        <v>78000</v>
      </c>
      <c r="F88" s="17">
        <v>0</v>
      </c>
      <c r="G88" s="17">
        <f t="shared" si="27"/>
        <v>78000</v>
      </c>
    </row>
    <row r="89" spans="1:7" ht="23.25" customHeight="1" x14ac:dyDescent="0.25">
      <c r="A89" s="13" t="s">
        <v>131</v>
      </c>
      <c r="B89" s="14" t="s">
        <v>131</v>
      </c>
      <c r="C89" s="15" t="s">
        <v>158</v>
      </c>
      <c r="D89" s="16" t="s">
        <v>159</v>
      </c>
      <c r="E89" s="17">
        <v>39500</v>
      </c>
      <c r="F89" s="17">
        <v>0</v>
      </c>
      <c r="G89" s="17">
        <f t="shared" si="27"/>
        <v>39500</v>
      </c>
    </row>
    <row r="90" spans="1:7" ht="25.5" customHeight="1" x14ac:dyDescent="0.25">
      <c r="A90" s="13" t="s">
        <v>131</v>
      </c>
      <c r="B90" s="14" t="s">
        <v>131</v>
      </c>
      <c r="C90" s="15" t="s">
        <v>203</v>
      </c>
      <c r="D90" s="16" t="s">
        <v>204</v>
      </c>
      <c r="E90" s="17">
        <v>6000</v>
      </c>
      <c r="F90" s="17">
        <v>0</v>
      </c>
      <c r="G90" s="17">
        <f t="shared" si="27"/>
        <v>6000</v>
      </c>
    </row>
    <row r="91" spans="1:7" ht="28.5" customHeight="1" x14ac:dyDescent="0.25">
      <c r="A91" s="13" t="s">
        <v>131</v>
      </c>
      <c r="B91" s="14" t="s">
        <v>131</v>
      </c>
      <c r="C91" s="15" t="s">
        <v>149</v>
      </c>
      <c r="D91" s="16" t="s">
        <v>6</v>
      </c>
      <c r="E91" s="17">
        <v>356464</v>
      </c>
      <c r="F91" s="17">
        <v>0</v>
      </c>
      <c r="G91" s="17">
        <f t="shared" si="27"/>
        <v>356464</v>
      </c>
    </row>
    <row r="92" spans="1:7" ht="37.5" customHeight="1" x14ac:dyDescent="0.25">
      <c r="A92" s="13" t="s">
        <v>131</v>
      </c>
      <c r="B92" s="14" t="s">
        <v>131</v>
      </c>
      <c r="C92" s="15" t="s">
        <v>193</v>
      </c>
      <c r="D92" s="16" t="s">
        <v>194</v>
      </c>
      <c r="E92" s="17">
        <v>36500</v>
      </c>
      <c r="F92" s="17">
        <v>0</v>
      </c>
      <c r="G92" s="17">
        <f t="shared" si="27"/>
        <v>36500</v>
      </c>
    </row>
    <row r="93" spans="1:7" ht="31.5" customHeight="1" x14ac:dyDescent="0.25">
      <c r="A93" s="13" t="s">
        <v>131</v>
      </c>
      <c r="B93" s="14" t="s">
        <v>131</v>
      </c>
      <c r="C93" s="15" t="s">
        <v>205</v>
      </c>
      <c r="D93" s="16" t="s">
        <v>206</v>
      </c>
      <c r="E93" s="17">
        <v>0</v>
      </c>
      <c r="F93" s="17">
        <v>0</v>
      </c>
      <c r="G93" s="17">
        <f t="shared" si="27"/>
        <v>0</v>
      </c>
    </row>
    <row r="94" spans="1:7" ht="42.75" customHeight="1" x14ac:dyDescent="0.25">
      <c r="A94" s="13" t="s">
        <v>131</v>
      </c>
      <c r="B94" s="14" t="s">
        <v>131</v>
      </c>
      <c r="C94" s="15" t="s">
        <v>167</v>
      </c>
      <c r="D94" s="16" t="s">
        <v>168</v>
      </c>
      <c r="E94" s="17">
        <v>69000</v>
      </c>
      <c r="F94" s="17">
        <v>0</v>
      </c>
      <c r="G94" s="17">
        <f t="shared" si="27"/>
        <v>69000</v>
      </c>
    </row>
    <row r="95" spans="1:7" ht="26.25" customHeight="1" x14ac:dyDescent="0.25">
      <c r="A95" s="13" t="s">
        <v>131</v>
      </c>
      <c r="B95" s="14" t="s">
        <v>131</v>
      </c>
      <c r="C95" s="15" t="s">
        <v>207</v>
      </c>
      <c r="D95" s="16" t="s">
        <v>208</v>
      </c>
      <c r="E95" s="17">
        <v>38000</v>
      </c>
      <c r="F95" s="17">
        <v>0</v>
      </c>
      <c r="G95" s="17">
        <f t="shared" si="27"/>
        <v>38000</v>
      </c>
    </row>
    <row r="96" spans="1:7" ht="27.75" customHeight="1" x14ac:dyDescent="0.25">
      <c r="A96" s="13" t="s">
        <v>131</v>
      </c>
      <c r="B96" s="14" t="s">
        <v>131</v>
      </c>
      <c r="C96" s="15" t="s">
        <v>195</v>
      </c>
      <c r="D96" s="16" t="s">
        <v>196</v>
      </c>
      <c r="E96" s="17">
        <v>4000</v>
      </c>
      <c r="F96" s="17">
        <v>0</v>
      </c>
      <c r="G96" s="17">
        <f t="shared" si="27"/>
        <v>4000</v>
      </c>
    </row>
    <row r="97" spans="1:7" ht="21" customHeight="1" x14ac:dyDescent="0.25">
      <c r="A97" s="13" t="s">
        <v>131</v>
      </c>
      <c r="B97" s="14" t="s">
        <v>131</v>
      </c>
      <c r="C97" s="15" t="s">
        <v>150</v>
      </c>
      <c r="D97" s="16" t="s">
        <v>7</v>
      </c>
      <c r="E97" s="17">
        <v>30000</v>
      </c>
      <c r="F97" s="17">
        <v>0</v>
      </c>
      <c r="G97" s="17">
        <f t="shared" si="27"/>
        <v>30000</v>
      </c>
    </row>
    <row r="98" spans="1:7" ht="33" customHeight="1" x14ac:dyDescent="0.25">
      <c r="A98" s="13" t="s">
        <v>131</v>
      </c>
      <c r="B98" s="14" t="s">
        <v>131</v>
      </c>
      <c r="C98" s="15" t="s">
        <v>209</v>
      </c>
      <c r="D98" s="16" t="s">
        <v>12</v>
      </c>
      <c r="E98" s="17">
        <v>73777</v>
      </c>
      <c r="F98" s="17">
        <v>-2137</v>
      </c>
      <c r="G98" s="17">
        <f t="shared" si="27"/>
        <v>71640</v>
      </c>
    </row>
    <row r="99" spans="1:7" ht="35.25" customHeight="1" x14ac:dyDescent="0.25">
      <c r="A99" s="13" t="s">
        <v>131</v>
      </c>
      <c r="B99" s="14" t="s">
        <v>131</v>
      </c>
      <c r="C99" s="15" t="s">
        <v>177</v>
      </c>
      <c r="D99" s="16" t="s">
        <v>178</v>
      </c>
      <c r="E99" s="17">
        <v>47324</v>
      </c>
      <c r="F99" s="17">
        <v>0</v>
      </c>
      <c r="G99" s="17">
        <f t="shared" si="27"/>
        <v>47324</v>
      </c>
    </row>
    <row r="100" spans="1:7" ht="33" customHeight="1" x14ac:dyDescent="0.25">
      <c r="A100" s="13" t="s">
        <v>131</v>
      </c>
      <c r="B100" s="14" t="s">
        <v>131</v>
      </c>
      <c r="C100" s="15" t="s">
        <v>210</v>
      </c>
      <c r="D100" s="16" t="s">
        <v>15</v>
      </c>
      <c r="E100" s="17">
        <v>42000</v>
      </c>
      <c r="F100" s="17">
        <v>0</v>
      </c>
      <c r="G100" s="17">
        <f t="shared" si="27"/>
        <v>42000</v>
      </c>
    </row>
    <row r="101" spans="1:7" ht="31.5" customHeight="1" x14ac:dyDescent="0.25">
      <c r="A101" s="13" t="s">
        <v>131</v>
      </c>
      <c r="B101" s="14" t="s">
        <v>131</v>
      </c>
      <c r="C101" s="15" t="s">
        <v>179</v>
      </c>
      <c r="D101" s="16" t="s">
        <v>180</v>
      </c>
      <c r="E101" s="17">
        <v>34000</v>
      </c>
      <c r="F101" s="17">
        <v>0</v>
      </c>
      <c r="G101" s="17">
        <f t="shared" si="27"/>
        <v>34000</v>
      </c>
    </row>
    <row r="102" spans="1:7" ht="31.5" customHeight="1" x14ac:dyDescent="0.25">
      <c r="A102" s="8" t="s">
        <v>131</v>
      </c>
      <c r="B102" s="9" t="s">
        <v>211</v>
      </c>
      <c r="C102" s="10" t="s">
        <v>131</v>
      </c>
      <c r="D102" s="11" t="s">
        <v>212</v>
      </c>
      <c r="E102" s="12">
        <f>E103+E104+E105+E106</f>
        <v>159632</v>
      </c>
      <c r="F102" s="12">
        <f t="shared" ref="F102:G102" si="28">F103+F104+F105+F106</f>
        <v>0</v>
      </c>
      <c r="G102" s="12">
        <f t="shared" si="28"/>
        <v>159632</v>
      </c>
    </row>
    <row r="103" spans="1:7" ht="23.25" customHeight="1" x14ac:dyDescent="0.25">
      <c r="A103" s="13" t="s">
        <v>131</v>
      </c>
      <c r="B103" s="14" t="s">
        <v>131</v>
      </c>
      <c r="C103" s="15" t="s">
        <v>145</v>
      </c>
      <c r="D103" s="16" t="s">
        <v>4</v>
      </c>
      <c r="E103" s="17">
        <v>1480</v>
      </c>
      <c r="F103" s="17">
        <v>0</v>
      </c>
      <c r="G103" s="17">
        <f>E103+F103</f>
        <v>1480</v>
      </c>
    </row>
    <row r="104" spans="1:7" ht="25.5" customHeight="1" x14ac:dyDescent="0.25">
      <c r="A104" s="13" t="s">
        <v>131</v>
      </c>
      <c r="B104" s="14" t="s">
        <v>131</v>
      </c>
      <c r="C104" s="15" t="s">
        <v>153</v>
      </c>
      <c r="D104" s="16" t="s">
        <v>154</v>
      </c>
      <c r="E104" s="17">
        <v>13152</v>
      </c>
      <c r="F104" s="17">
        <v>0</v>
      </c>
      <c r="G104" s="17">
        <f t="shared" ref="G104:G106" si="29">E104+F104</f>
        <v>13152</v>
      </c>
    </row>
    <row r="105" spans="1:7" ht="23.25" customHeight="1" x14ac:dyDescent="0.25">
      <c r="A105" s="13" t="s">
        <v>131</v>
      </c>
      <c r="B105" s="14" t="s">
        <v>131</v>
      </c>
      <c r="C105" s="15" t="s">
        <v>148</v>
      </c>
      <c r="D105" s="16" t="s">
        <v>5</v>
      </c>
      <c r="E105" s="17">
        <v>52200</v>
      </c>
      <c r="F105" s="17">
        <v>0</v>
      </c>
      <c r="G105" s="17">
        <f t="shared" si="29"/>
        <v>52200</v>
      </c>
    </row>
    <row r="106" spans="1:7" ht="26.25" customHeight="1" x14ac:dyDescent="0.25">
      <c r="A106" s="13" t="s">
        <v>131</v>
      </c>
      <c r="B106" s="14" t="s">
        <v>131</v>
      </c>
      <c r="C106" s="15" t="s">
        <v>149</v>
      </c>
      <c r="D106" s="16" t="s">
        <v>6</v>
      </c>
      <c r="E106" s="17">
        <v>92800</v>
      </c>
      <c r="F106" s="17">
        <v>0</v>
      </c>
      <c r="G106" s="17">
        <f t="shared" si="29"/>
        <v>92800</v>
      </c>
    </row>
    <row r="107" spans="1:7" ht="30.75" customHeight="1" x14ac:dyDescent="0.25">
      <c r="A107" s="8" t="s">
        <v>131</v>
      </c>
      <c r="B107" s="9" t="s">
        <v>213</v>
      </c>
      <c r="C107" s="10" t="s">
        <v>131</v>
      </c>
      <c r="D107" s="11" t="s">
        <v>214</v>
      </c>
      <c r="E107" s="12">
        <f>E108+E109+E110+E111+E112+E113+E114+E115+E116+E117+E118+E119+E120+E121+E122+E123+E124</f>
        <v>984359</v>
      </c>
      <c r="F107" s="12">
        <f t="shared" ref="F107:G107" si="30">F108+F109+F110+F111+F112+F113+F114+F115+F116+F117+F118+F119+F120+F121+F122+F123+F124</f>
        <v>0</v>
      </c>
      <c r="G107" s="12">
        <f t="shared" si="30"/>
        <v>984359</v>
      </c>
    </row>
    <row r="108" spans="1:7" ht="30.75" customHeight="1" x14ac:dyDescent="0.25">
      <c r="A108" s="13" t="s">
        <v>131</v>
      </c>
      <c r="B108" s="14" t="s">
        <v>131</v>
      </c>
      <c r="C108" s="15" t="s">
        <v>197</v>
      </c>
      <c r="D108" s="16" t="s">
        <v>198</v>
      </c>
      <c r="E108" s="17">
        <v>1350</v>
      </c>
      <c r="F108" s="17">
        <v>0</v>
      </c>
      <c r="G108" s="17">
        <f>E108+F108</f>
        <v>1350</v>
      </c>
    </row>
    <row r="109" spans="1:7" ht="26.25" customHeight="1" x14ac:dyDescent="0.25">
      <c r="A109" s="13" t="s">
        <v>131</v>
      </c>
      <c r="B109" s="14" t="s">
        <v>131</v>
      </c>
      <c r="C109" s="15" t="s">
        <v>144</v>
      </c>
      <c r="D109" s="16" t="s">
        <v>3</v>
      </c>
      <c r="E109" s="17">
        <v>657000</v>
      </c>
      <c r="F109" s="17">
        <v>0</v>
      </c>
      <c r="G109" s="17">
        <f t="shared" ref="G109:G124" si="31">E109+F109</f>
        <v>657000</v>
      </c>
    </row>
    <row r="110" spans="1:7" ht="23.25" customHeight="1" x14ac:dyDescent="0.25">
      <c r="A110" s="13" t="s">
        <v>131</v>
      </c>
      <c r="B110" s="14" t="s">
        <v>131</v>
      </c>
      <c r="C110" s="15" t="s">
        <v>199</v>
      </c>
      <c r="D110" s="16" t="s">
        <v>200</v>
      </c>
      <c r="E110" s="17">
        <v>43711.65</v>
      </c>
      <c r="F110" s="17">
        <v>0</v>
      </c>
      <c r="G110" s="17">
        <f t="shared" si="31"/>
        <v>43711.65</v>
      </c>
    </row>
    <row r="111" spans="1:7" ht="21" customHeight="1" x14ac:dyDescent="0.25">
      <c r="A111" s="13" t="s">
        <v>131</v>
      </c>
      <c r="B111" s="14" t="s">
        <v>131</v>
      </c>
      <c r="C111" s="15" t="s">
        <v>145</v>
      </c>
      <c r="D111" s="16" t="s">
        <v>4</v>
      </c>
      <c r="E111" s="17">
        <v>115101.35</v>
      </c>
      <c r="F111" s="17">
        <v>0</v>
      </c>
      <c r="G111" s="17">
        <f t="shared" si="31"/>
        <v>115101.35</v>
      </c>
    </row>
    <row r="112" spans="1:7" ht="40.5" customHeight="1" x14ac:dyDescent="0.25">
      <c r="A112" s="13" t="s">
        <v>131</v>
      </c>
      <c r="B112" s="14" t="s">
        <v>131</v>
      </c>
      <c r="C112" s="15" t="s">
        <v>146</v>
      </c>
      <c r="D112" s="16" t="s">
        <v>147</v>
      </c>
      <c r="E112" s="17">
        <v>10611</v>
      </c>
      <c r="F112" s="17">
        <v>0</v>
      </c>
      <c r="G112" s="17">
        <f t="shared" si="31"/>
        <v>10611</v>
      </c>
    </row>
    <row r="113" spans="1:7" ht="24" customHeight="1" x14ac:dyDescent="0.25">
      <c r="A113" s="13" t="s">
        <v>131</v>
      </c>
      <c r="B113" s="14" t="s">
        <v>131</v>
      </c>
      <c r="C113" s="15" t="s">
        <v>153</v>
      </c>
      <c r="D113" s="16" t="s">
        <v>154</v>
      </c>
      <c r="E113" s="17">
        <v>3000</v>
      </c>
      <c r="F113" s="17">
        <v>0</v>
      </c>
      <c r="G113" s="17">
        <f t="shared" si="31"/>
        <v>3000</v>
      </c>
    </row>
    <row r="114" spans="1:7" ht="29.25" customHeight="1" x14ac:dyDescent="0.25">
      <c r="A114" s="13" t="s">
        <v>131</v>
      </c>
      <c r="B114" s="14" t="s">
        <v>131</v>
      </c>
      <c r="C114" s="15" t="s">
        <v>148</v>
      </c>
      <c r="D114" s="16" t="s">
        <v>5</v>
      </c>
      <c r="E114" s="17">
        <v>41770</v>
      </c>
      <c r="F114" s="17">
        <v>0</v>
      </c>
      <c r="G114" s="17">
        <f t="shared" si="31"/>
        <v>41770</v>
      </c>
    </row>
    <row r="115" spans="1:7" x14ac:dyDescent="0.25">
      <c r="A115" s="13" t="s">
        <v>131</v>
      </c>
      <c r="B115" s="14" t="s">
        <v>131</v>
      </c>
      <c r="C115" s="15" t="s">
        <v>155</v>
      </c>
      <c r="D115" s="16" t="s">
        <v>9</v>
      </c>
      <c r="E115" s="17">
        <v>5000</v>
      </c>
      <c r="F115" s="17">
        <v>0</v>
      </c>
      <c r="G115" s="17">
        <f t="shared" si="31"/>
        <v>5000</v>
      </c>
    </row>
    <row r="116" spans="1:7" ht="31.5" customHeight="1" x14ac:dyDescent="0.25">
      <c r="A116" s="13" t="s">
        <v>131</v>
      </c>
      <c r="B116" s="14" t="s">
        <v>131</v>
      </c>
      <c r="C116" s="15" t="s">
        <v>158</v>
      </c>
      <c r="D116" s="16" t="s">
        <v>159</v>
      </c>
      <c r="E116" s="17">
        <v>0</v>
      </c>
      <c r="F116" s="17">
        <v>0</v>
      </c>
      <c r="G116" s="17">
        <f t="shared" si="31"/>
        <v>0</v>
      </c>
    </row>
    <row r="117" spans="1:7" ht="29.25" customHeight="1" x14ac:dyDescent="0.25">
      <c r="A117" s="13" t="s">
        <v>131</v>
      </c>
      <c r="B117" s="14" t="s">
        <v>131</v>
      </c>
      <c r="C117" s="15" t="s">
        <v>203</v>
      </c>
      <c r="D117" s="16" t="s">
        <v>204</v>
      </c>
      <c r="E117" s="17">
        <v>230</v>
      </c>
      <c r="F117" s="17">
        <v>0</v>
      </c>
      <c r="G117" s="17">
        <f t="shared" si="31"/>
        <v>230</v>
      </c>
    </row>
    <row r="118" spans="1:7" ht="24.75" customHeight="1" x14ac:dyDescent="0.25">
      <c r="A118" s="13" t="s">
        <v>131</v>
      </c>
      <c r="B118" s="14" t="s">
        <v>131</v>
      </c>
      <c r="C118" s="15" t="s">
        <v>149</v>
      </c>
      <c r="D118" s="16" t="s">
        <v>6</v>
      </c>
      <c r="E118" s="17">
        <v>42047</v>
      </c>
      <c r="F118" s="17">
        <v>0</v>
      </c>
      <c r="G118" s="17">
        <f t="shared" si="31"/>
        <v>42047</v>
      </c>
    </row>
    <row r="119" spans="1:7" ht="33" customHeight="1" x14ac:dyDescent="0.25">
      <c r="A119" s="13" t="s">
        <v>131</v>
      </c>
      <c r="B119" s="14" t="s">
        <v>131</v>
      </c>
      <c r="C119" s="15" t="s">
        <v>193</v>
      </c>
      <c r="D119" s="16" t="s">
        <v>194</v>
      </c>
      <c r="E119" s="17">
        <v>3100</v>
      </c>
      <c r="F119" s="17">
        <v>0</v>
      </c>
      <c r="G119" s="17">
        <f t="shared" si="31"/>
        <v>3100</v>
      </c>
    </row>
    <row r="120" spans="1:7" ht="39" customHeight="1" x14ac:dyDescent="0.25">
      <c r="A120" s="13" t="s">
        <v>131</v>
      </c>
      <c r="B120" s="14" t="s">
        <v>131</v>
      </c>
      <c r="C120" s="15" t="s">
        <v>167</v>
      </c>
      <c r="D120" s="16" t="s">
        <v>168</v>
      </c>
      <c r="E120" s="17">
        <v>36000</v>
      </c>
      <c r="F120" s="17">
        <v>0</v>
      </c>
      <c r="G120" s="17">
        <f t="shared" si="31"/>
        <v>36000</v>
      </c>
    </row>
    <row r="121" spans="1:7" ht="24" customHeight="1" x14ac:dyDescent="0.25">
      <c r="A121" s="13" t="s">
        <v>131</v>
      </c>
      <c r="B121" s="14" t="s">
        <v>131</v>
      </c>
      <c r="C121" s="15" t="s">
        <v>207</v>
      </c>
      <c r="D121" s="16" t="s">
        <v>208</v>
      </c>
      <c r="E121" s="17">
        <v>3000</v>
      </c>
      <c r="F121" s="17">
        <v>0</v>
      </c>
      <c r="G121" s="17">
        <f t="shared" si="31"/>
        <v>3000</v>
      </c>
    </row>
    <row r="122" spans="1:7" ht="22.5" customHeight="1" x14ac:dyDescent="0.25">
      <c r="A122" s="13" t="s">
        <v>131</v>
      </c>
      <c r="B122" s="14" t="s">
        <v>131</v>
      </c>
      <c r="C122" s="15" t="s">
        <v>150</v>
      </c>
      <c r="D122" s="16" t="s">
        <v>7</v>
      </c>
      <c r="E122" s="17">
        <v>300</v>
      </c>
      <c r="F122" s="17">
        <v>0</v>
      </c>
      <c r="G122" s="17">
        <f t="shared" si="31"/>
        <v>300</v>
      </c>
    </row>
    <row r="123" spans="1:7" ht="34.5" customHeight="1" x14ac:dyDescent="0.25">
      <c r="A123" s="13" t="s">
        <v>131</v>
      </c>
      <c r="B123" s="14" t="s">
        <v>131</v>
      </c>
      <c r="C123" s="15" t="s">
        <v>209</v>
      </c>
      <c r="D123" s="16" t="s">
        <v>12</v>
      </c>
      <c r="E123" s="17">
        <v>14138</v>
      </c>
      <c r="F123" s="17">
        <v>0</v>
      </c>
      <c r="G123" s="17">
        <f t="shared" si="31"/>
        <v>14138</v>
      </c>
    </row>
    <row r="124" spans="1:7" ht="40.5" customHeight="1" x14ac:dyDescent="0.25">
      <c r="A124" s="13" t="s">
        <v>131</v>
      </c>
      <c r="B124" s="14" t="s">
        <v>131</v>
      </c>
      <c r="C124" s="15" t="s">
        <v>210</v>
      </c>
      <c r="D124" s="16" t="s">
        <v>15</v>
      </c>
      <c r="E124" s="17">
        <v>8000</v>
      </c>
      <c r="F124" s="17">
        <v>0</v>
      </c>
      <c r="G124" s="17">
        <f t="shared" si="31"/>
        <v>8000</v>
      </c>
    </row>
    <row r="125" spans="1:7" x14ac:dyDescent="0.25">
      <c r="A125" s="8" t="s">
        <v>131</v>
      </c>
      <c r="B125" s="9" t="s">
        <v>215</v>
      </c>
      <c r="C125" s="10" t="s">
        <v>131</v>
      </c>
      <c r="D125" s="11" t="s">
        <v>2</v>
      </c>
      <c r="E125" s="12">
        <f>E126+E127+E128+E129</f>
        <v>243215.12</v>
      </c>
      <c r="F125" s="12">
        <f t="shared" ref="F125:G125" si="32">F126+F127+F128+F129</f>
        <v>0</v>
      </c>
      <c r="G125" s="12">
        <f t="shared" si="32"/>
        <v>243215.12</v>
      </c>
    </row>
    <row r="126" spans="1:7" ht="36.75" customHeight="1" x14ac:dyDescent="0.25">
      <c r="A126" s="13" t="s">
        <v>131</v>
      </c>
      <c r="B126" s="14" t="s">
        <v>131</v>
      </c>
      <c r="C126" s="15" t="s">
        <v>189</v>
      </c>
      <c r="D126" s="16" t="s">
        <v>190</v>
      </c>
      <c r="E126" s="17">
        <v>121195.12</v>
      </c>
      <c r="F126" s="17">
        <v>0</v>
      </c>
      <c r="G126" s="17">
        <f>E126+F126</f>
        <v>121195.12</v>
      </c>
    </row>
    <row r="127" spans="1:7" ht="34.5" customHeight="1" x14ac:dyDescent="0.25">
      <c r="A127" s="13" t="s">
        <v>131</v>
      </c>
      <c r="B127" s="14" t="s">
        <v>131</v>
      </c>
      <c r="C127" s="15" t="s">
        <v>216</v>
      </c>
      <c r="D127" s="16" t="s">
        <v>217</v>
      </c>
      <c r="E127" s="17">
        <v>3000</v>
      </c>
      <c r="F127" s="17">
        <v>0</v>
      </c>
      <c r="G127" s="17">
        <f t="shared" ref="G127:G129" si="33">E127+F127</f>
        <v>3000</v>
      </c>
    </row>
    <row r="128" spans="1:7" ht="31.5" customHeight="1" x14ac:dyDescent="0.25">
      <c r="A128" s="13" t="s">
        <v>131</v>
      </c>
      <c r="B128" s="14" t="s">
        <v>131</v>
      </c>
      <c r="C128" s="15" t="s">
        <v>148</v>
      </c>
      <c r="D128" s="16" t="s">
        <v>5</v>
      </c>
      <c r="E128" s="17">
        <v>0</v>
      </c>
      <c r="F128" s="17">
        <v>0</v>
      </c>
      <c r="G128" s="17">
        <f t="shared" si="33"/>
        <v>0</v>
      </c>
    </row>
    <row r="129" spans="1:7" ht="21.75" customHeight="1" x14ac:dyDescent="0.25">
      <c r="A129" s="13" t="s">
        <v>131</v>
      </c>
      <c r="B129" s="14" t="s">
        <v>131</v>
      </c>
      <c r="C129" s="15" t="s">
        <v>150</v>
      </c>
      <c r="D129" s="16" t="s">
        <v>7</v>
      </c>
      <c r="E129" s="17">
        <v>119020</v>
      </c>
      <c r="F129" s="17">
        <v>0</v>
      </c>
      <c r="G129" s="17">
        <f t="shared" si="33"/>
        <v>119020</v>
      </c>
    </row>
    <row r="130" spans="1:7" ht="47.25" customHeight="1" x14ac:dyDescent="0.25">
      <c r="A130" s="3" t="s">
        <v>55</v>
      </c>
      <c r="B130" s="4" t="s">
        <v>131</v>
      </c>
      <c r="C130" s="5" t="s">
        <v>131</v>
      </c>
      <c r="D130" s="6" t="s">
        <v>56</v>
      </c>
      <c r="E130" s="7">
        <f>E131+E135+E144</f>
        <v>155932</v>
      </c>
      <c r="F130" s="7">
        <f t="shared" ref="F130:G130" si="34">F131+F135+F144</f>
        <v>0</v>
      </c>
      <c r="G130" s="7">
        <f t="shared" si="34"/>
        <v>155932</v>
      </c>
    </row>
    <row r="131" spans="1:7" ht="48" customHeight="1" x14ac:dyDescent="0.25">
      <c r="A131" s="8" t="s">
        <v>131</v>
      </c>
      <c r="B131" s="9" t="s">
        <v>57</v>
      </c>
      <c r="C131" s="10" t="s">
        <v>131</v>
      </c>
      <c r="D131" s="11" t="s">
        <v>58</v>
      </c>
      <c r="E131" s="12">
        <f>E132+E133+E134</f>
        <v>3517.0000000000005</v>
      </c>
      <c r="F131" s="12">
        <f t="shared" ref="F131:G131" si="35">F132+F133+F134</f>
        <v>0</v>
      </c>
      <c r="G131" s="12">
        <f t="shared" si="35"/>
        <v>3517.0000000000005</v>
      </c>
    </row>
    <row r="132" spans="1:7" ht="32.25" customHeight="1" x14ac:dyDescent="0.25">
      <c r="A132" s="13" t="s">
        <v>131</v>
      </c>
      <c r="B132" s="14" t="s">
        <v>131</v>
      </c>
      <c r="C132" s="15" t="s">
        <v>144</v>
      </c>
      <c r="D132" s="16" t="s">
        <v>3</v>
      </c>
      <c r="E132" s="17">
        <v>2972.01</v>
      </c>
      <c r="F132" s="17">
        <v>0</v>
      </c>
      <c r="G132" s="17">
        <f>E132+F132</f>
        <v>2972.01</v>
      </c>
    </row>
    <row r="133" spans="1:7" ht="28.5" customHeight="1" x14ac:dyDescent="0.25">
      <c r="A133" s="13" t="s">
        <v>131</v>
      </c>
      <c r="B133" s="14" t="s">
        <v>131</v>
      </c>
      <c r="C133" s="15" t="s">
        <v>145</v>
      </c>
      <c r="D133" s="16" t="s">
        <v>4</v>
      </c>
      <c r="E133" s="17">
        <v>508.21</v>
      </c>
      <c r="F133" s="17">
        <v>0</v>
      </c>
      <c r="G133" s="17">
        <f t="shared" ref="G133:G134" si="36">E133+F133</f>
        <v>508.21</v>
      </c>
    </row>
    <row r="134" spans="1:7" ht="48" customHeight="1" x14ac:dyDescent="0.25">
      <c r="A134" s="13" t="s">
        <v>131</v>
      </c>
      <c r="B134" s="14" t="s">
        <v>131</v>
      </c>
      <c r="C134" s="15" t="s">
        <v>146</v>
      </c>
      <c r="D134" s="16" t="s">
        <v>147</v>
      </c>
      <c r="E134" s="17">
        <v>36.78</v>
      </c>
      <c r="F134" s="17">
        <v>0</v>
      </c>
      <c r="G134" s="17">
        <f t="shared" si="36"/>
        <v>36.78</v>
      </c>
    </row>
    <row r="135" spans="1:7" x14ac:dyDescent="0.25">
      <c r="A135" s="8" t="s">
        <v>131</v>
      </c>
      <c r="B135" s="9" t="s">
        <v>59</v>
      </c>
      <c r="C135" s="10" t="s">
        <v>131</v>
      </c>
      <c r="D135" s="11" t="s">
        <v>60</v>
      </c>
      <c r="E135" s="12">
        <f>E136+E137+E138+E139+E140+E141+E142+E143</f>
        <v>76450</v>
      </c>
      <c r="F135" s="12">
        <f t="shared" ref="F135:G135" si="37">F136+F137+F138+F139+F140+F141+F142+F143</f>
        <v>0</v>
      </c>
      <c r="G135" s="12">
        <f t="shared" si="37"/>
        <v>76450</v>
      </c>
    </row>
    <row r="136" spans="1:7" ht="35.25" customHeight="1" x14ac:dyDescent="0.25">
      <c r="A136" s="13" t="s">
        <v>131</v>
      </c>
      <c r="B136" s="14" t="s">
        <v>131</v>
      </c>
      <c r="C136" s="15" t="s">
        <v>189</v>
      </c>
      <c r="D136" s="16" t="s">
        <v>190</v>
      </c>
      <c r="E136" s="17">
        <v>48150</v>
      </c>
      <c r="F136" s="17">
        <v>0</v>
      </c>
      <c r="G136" s="17">
        <f>E136+F136</f>
        <v>48150</v>
      </c>
    </row>
    <row r="137" spans="1:7" ht="27" customHeight="1" x14ac:dyDescent="0.25">
      <c r="A137" s="13" t="s">
        <v>131</v>
      </c>
      <c r="B137" s="14" t="s">
        <v>131</v>
      </c>
      <c r="C137" s="15" t="s">
        <v>145</v>
      </c>
      <c r="D137" s="16" t="s">
        <v>4</v>
      </c>
      <c r="E137" s="17">
        <v>2523.96</v>
      </c>
      <c r="F137" s="17">
        <v>0</v>
      </c>
      <c r="G137" s="17">
        <f t="shared" ref="G137:G143" si="38">E137+F137</f>
        <v>2523.96</v>
      </c>
    </row>
    <row r="138" spans="1:7" ht="44.25" customHeight="1" x14ac:dyDescent="0.25">
      <c r="A138" s="13" t="s">
        <v>131</v>
      </c>
      <c r="B138" s="14" t="s">
        <v>131</v>
      </c>
      <c r="C138" s="15" t="s">
        <v>146</v>
      </c>
      <c r="D138" s="16" t="s">
        <v>147</v>
      </c>
      <c r="E138" s="17">
        <v>269.77999999999997</v>
      </c>
      <c r="F138" s="17">
        <v>0</v>
      </c>
      <c r="G138" s="17">
        <f t="shared" si="38"/>
        <v>269.77999999999997</v>
      </c>
    </row>
    <row r="139" spans="1:7" ht="25.5" customHeight="1" x14ac:dyDescent="0.25">
      <c r="A139" s="13" t="s">
        <v>131</v>
      </c>
      <c r="B139" s="14" t="s">
        <v>131</v>
      </c>
      <c r="C139" s="15" t="s">
        <v>153</v>
      </c>
      <c r="D139" s="16" t="s">
        <v>154</v>
      </c>
      <c r="E139" s="17">
        <v>18000</v>
      </c>
      <c r="F139" s="17">
        <v>0</v>
      </c>
      <c r="G139" s="17">
        <f t="shared" si="38"/>
        <v>18000</v>
      </c>
    </row>
    <row r="140" spans="1:7" ht="30" customHeight="1" x14ac:dyDescent="0.25">
      <c r="A140" s="13" t="s">
        <v>131</v>
      </c>
      <c r="B140" s="14" t="s">
        <v>131</v>
      </c>
      <c r="C140" s="15" t="s">
        <v>148</v>
      </c>
      <c r="D140" s="16" t="s">
        <v>5</v>
      </c>
      <c r="E140" s="17">
        <v>6459.88</v>
      </c>
      <c r="F140" s="17">
        <v>0</v>
      </c>
      <c r="G140" s="17">
        <f t="shared" si="38"/>
        <v>6459.88</v>
      </c>
    </row>
    <row r="141" spans="1:7" x14ac:dyDescent="0.25">
      <c r="A141" s="13" t="s">
        <v>131</v>
      </c>
      <c r="B141" s="14" t="s">
        <v>131</v>
      </c>
      <c r="C141" s="15" t="s">
        <v>155</v>
      </c>
      <c r="D141" s="16" t="s">
        <v>9</v>
      </c>
      <c r="E141" s="17">
        <v>55.77</v>
      </c>
      <c r="F141" s="17">
        <v>0</v>
      </c>
      <c r="G141" s="17">
        <f t="shared" si="38"/>
        <v>55.77</v>
      </c>
    </row>
    <row r="142" spans="1:7" ht="23.25" customHeight="1" x14ac:dyDescent="0.25">
      <c r="A142" s="13" t="s">
        <v>131</v>
      </c>
      <c r="B142" s="14" t="s">
        <v>131</v>
      </c>
      <c r="C142" s="15" t="s">
        <v>149</v>
      </c>
      <c r="D142" s="16" t="s">
        <v>6</v>
      </c>
      <c r="E142" s="17">
        <v>250</v>
      </c>
      <c r="F142" s="17">
        <v>0</v>
      </c>
      <c r="G142" s="17">
        <f t="shared" si="38"/>
        <v>250</v>
      </c>
    </row>
    <row r="143" spans="1:7" ht="18.75" customHeight="1" x14ac:dyDescent="0.25">
      <c r="A143" s="13" t="s">
        <v>131</v>
      </c>
      <c r="B143" s="14" t="s">
        <v>131</v>
      </c>
      <c r="C143" s="15" t="s">
        <v>207</v>
      </c>
      <c r="D143" s="16" t="s">
        <v>208</v>
      </c>
      <c r="E143" s="17">
        <v>740.61</v>
      </c>
      <c r="F143" s="17">
        <v>0</v>
      </c>
      <c r="G143" s="17">
        <f t="shared" si="38"/>
        <v>740.61</v>
      </c>
    </row>
    <row r="144" spans="1:7" ht="33" customHeight="1" x14ac:dyDescent="0.25">
      <c r="A144" s="8" t="s">
        <v>131</v>
      </c>
      <c r="B144" s="9" t="s">
        <v>61</v>
      </c>
      <c r="C144" s="10" t="s">
        <v>131</v>
      </c>
      <c r="D144" s="11" t="s">
        <v>62</v>
      </c>
      <c r="E144" s="12">
        <f>E145+E146+E147+E148+E149+E150+E151+E152</f>
        <v>75965</v>
      </c>
      <c r="F144" s="12">
        <f t="shared" ref="F144:G144" si="39">F145+F146+F147+F148+F149+F150+F151+F152</f>
        <v>0</v>
      </c>
      <c r="G144" s="12">
        <f t="shared" si="39"/>
        <v>75965</v>
      </c>
    </row>
    <row r="145" spans="1:7" ht="34.5" customHeight="1" x14ac:dyDescent="0.25">
      <c r="A145" s="13" t="s">
        <v>131</v>
      </c>
      <c r="B145" s="14" t="s">
        <v>131</v>
      </c>
      <c r="C145" s="15" t="s">
        <v>189</v>
      </c>
      <c r="D145" s="16" t="s">
        <v>190</v>
      </c>
      <c r="E145" s="17">
        <v>48850</v>
      </c>
      <c r="F145" s="17">
        <v>0</v>
      </c>
      <c r="G145" s="17">
        <f>E145+F145</f>
        <v>48850</v>
      </c>
    </row>
    <row r="146" spans="1:7" ht="28.5" customHeight="1" x14ac:dyDescent="0.25">
      <c r="A146" s="13" t="s">
        <v>131</v>
      </c>
      <c r="B146" s="14" t="s">
        <v>131</v>
      </c>
      <c r="C146" s="15" t="s">
        <v>145</v>
      </c>
      <c r="D146" s="16" t="s">
        <v>4</v>
      </c>
      <c r="E146" s="17">
        <v>2214.4499999999998</v>
      </c>
      <c r="F146" s="17">
        <v>0</v>
      </c>
      <c r="G146" s="17">
        <f t="shared" ref="G146:G152" si="40">E146+F146</f>
        <v>2214.4499999999998</v>
      </c>
    </row>
    <row r="147" spans="1:7" ht="43.5" customHeight="1" x14ac:dyDescent="0.25">
      <c r="A147" s="13" t="s">
        <v>131</v>
      </c>
      <c r="B147" s="14" t="s">
        <v>131</v>
      </c>
      <c r="C147" s="15" t="s">
        <v>146</v>
      </c>
      <c r="D147" s="16" t="s">
        <v>147</v>
      </c>
      <c r="E147" s="17">
        <v>207.08</v>
      </c>
      <c r="F147" s="17">
        <v>0</v>
      </c>
      <c r="G147" s="17">
        <f t="shared" si="40"/>
        <v>207.08</v>
      </c>
    </row>
    <row r="148" spans="1:7" ht="28.5" customHeight="1" x14ac:dyDescent="0.25">
      <c r="A148" s="13" t="s">
        <v>131</v>
      </c>
      <c r="B148" s="14" t="s">
        <v>131</v>
      </c>
      <c r="C148" s="15" t="s">
        <v>153</v>
      </c>
      <c r="D148" s="16" t="s">
        <v>154</v>
      </c>
      <c r="E148" s="17">
        <v>16930</v>
      </c>
      <c r="F148" s="17">
        <v>0</v>
      </c>
      <c r="G148" s="17">
        <f t="shared" si="40"/>
        <v>16930</v>
      </c>
    </row>
    <row r="149" spans="1:7" ht="33" customHeight="1" x14ac:dyDescent="0.25">
      <c r="A149" s="13" t="s">
        <v>131</v>
      </c>
      <c r="B149" s="14" t="s">
        <v>131</v>
      </c>
      <c r="C149" s="15" t="s">
        <v>148</v>
      </c>
      <c r="D149" s="16" t="s">
        <v>5</v>
      </c>
      <c r="E149" s="17">
        <v>6445.82</v>
      </c>
      <c r="F149" s="17">
        <v>0</v>
      </c>
      <c r="G149" s="17">
        <f t="shared" si="40"/>
        <v>6445.82</v>
      </c>
    </row>
    <row r="150" spans="1:7" x14ac:dyDescent="0.25">
      <c r="A150" s="13" t="s">
        <v>131</v>
      </c>
      <c r="B150" s="14" t="s">
        <v>131</v>
      </c>
      <c r="C150" s="15" t="s">
        <v>155</v>
      </c>
      <c r="D150" s="16" t="s">
        <v>9</v>
      </c>
      <c r="E150" s="17">
        <v>31.3</v>
      </c>
      <c r="F150" s="17">
        <v>0</v>
      </c>
      <c r="G150" s="17">
        <f t="shared" si="40"/>
        <v>31.3</v>
      </c>
    </row>
    <row r="151" spans="1:7" ht="27.75" customHeight="1" x14ac:dyDescent="0.25">
      <c r="A151" s="13" t="s">
        <v>131</v>
      </c>
      <c r="B151" s="14" t="s">
        <v>131</v>
      </c>
      <c r="C151" s="15" t="s">
        <v>149</v>
      </c>
      <c r="D151" s="16" t="s">
        <v>6</v>
      </c>
      <c r="E151" s="17">
        <v>925.09</v>
      </c>
      <c r="F151" s="17">
        <v>0</v>
      </c>
      <c r="G151" s="17">
        <f t="shared" si="40"/>
        <v>925.09</v>
      </c>
    </row>
    <row r="152" spans="1:7" ht="26.25" customHeight="1" x14ac:dyDescent="0.25">
      <c r="A152" s="13" t="s">
        <v>131</v>
      </c>
      <c r="B152" s="14" t="s">
        <v>131</v>
      </c>
      <c r="C152" s="15" t="s">
        <v>207</v>
      </c>
      <c r="D152" s="16" t="s">
        <v>208</v>
      </c>
      <c r="E152" s="17">
        <v>361.26</v>
      </c>
      <c r="F152" s="17">
        <v>0</v>
      </c>
      <c r="G152" s="17">
        <f t="shared" si="40"/>
        <v>361.26</v>
      </c>
    </row>
    <row r="153" spans="1:7" ht="43.5" customHeight="1" x14ac:dyDescent="0.25">
      <c r="A153" s="3" t="s">
        <v>63</v>
      </c>
      <c r="B153" s="4" t="s">
        <v>131</v>
      </c>
      <c r="C153" s="5" t="s">
        <v>131</v>
      </c>
      <c r="D153" s="6" t="s">
        <v>64</v>
      </c>
      <c r="E153" s="7">
        <f>E154+E170+E175+E179</f>
        <v>739848</v>
      </c>
      <c r="F153" s="7">
        <f t="shared" ref="F153:G153" si="41">F154+F170+F175+F179</f>
        <v>0</v>
      </c>
      <c r="G153" s="7">
        <f t="shared" si="41"/>
        <v>739848</v>
      </c>
    </row>
    <row r="154" spans="1:7" ht="24.75" customHeight="1" x14ac:dyDescent="0.25">
      <c r="A154" s="8" t="s">
        <v>131</v>
      </c>
      <c r="B154" s="9" t="s">
        <v>65</v>
      </c>
      <c r="C154" s="10" t="s">
        <v>131</v>
      </c>
      <c r="D154" s="11" t="s">
        <v>66</v>
      </c>
      <c r="E154" s="12">
        <f>E155+E156+E157+E158+E159+E160+E161+E162+E163+E164+E165+E166+E167+E168+E169</f>
        <v>525848</v>
      </c>
      <c r="F154" s="12">
        <f t="shared" ref="F154:G154" si="42">F155+F156+F157+F158+F159+F160+F161+F162+F163+F164+F165+F166+F167+F168+F169</f>
        <v>0</v>
      </c>
      <c r="G154" s="12">
        <f t="shared" si="42"/>
        <v>525848</v>
      </c>
    </row>
    <row r="155" spans="1:7" ht="70.5" customHeight="1" x14ac:dyDescent="0.25">
      <c r="A155" s="13" t="s">
        <v>131</v>
      </c>
      <c r="B155" s="14" t="s">
        <v>131</v>
      </c>
      <c r="C155" s="15" t="s">
        <v>218</v>
      </c>
      <c r="D155" s="16" t="s">
        <v>219</v>
      </c>
      <c r="E155" s="17">
        <v>30000</v>
      </c>
      <c r="F155" s="17">
        <v>0</v>
      </c>
      <c r="G155" s="17">
        <f>E155+F155</f>
        <v>30000</v>
      </c>
    </row>
    <row r="156" spans="1:7" ht="34.5" customHeight="1" x14ac:dyDescent="0.25">
      <c r="A156" s="13" t="s">
        <v>131</v>
      </c>
      <c r="B156" s="14" t="s">
        <v>131</v>
      </c>
      <c r="C156" s="15" t="s">
        <v>189</v>
      </c>
      <c r="D156" s="16" t="s">
        <v>190</v>
      </c>
      <c r="E156" s="17">
        <v>56000</v>
      </c>
      <c r="F156" s="17">
        <v>0</v>
      </c>
      <c r="G156" s="17">
        <f t="shared" ref="G156:G169" si="43">E156+F156</f>
        <v>56000</v>
      </c>
    </row>
    <row r="157" spans="1:7" ht="26.25" customHeight="1" x14ac:dyDescent="0.25">
      <c r="A157" s="13" t="s">
        <v>131</v>
      </c>
      <c r="B157" s="14" t="s">
        <v>131</v>
      </c>
      <c r="C157" s="15" t="s">
        <v>145</v>
      </c>
      <c r="D157" s="16" t="s">
        <v>4</v>
      </c>
      <c r="E157" s="17">
        <v>7842.27</v>
      </c>
      <c r="F157" s="17">
        <v>0</v>
      </c>
      <c r="G157" s="17">
        <f t="shared" si="43"/>
        <v>7842.27</v>
      </c>
    </row>
    <row r="158" spans="1:7" ht="42.75" customHeight="1" x14ac:dyDescent="0.25">
      <c r="A158" s="13" t="s">
        <v>131</v>
      </c>
      <c r="B158" s="14" t="s">
        <v>131</v>
      </c>
      <c r="C158" s="15" t="s">
        <v>146</v>
      </c>
      <c r="D158" s="16" t="s">
        <v>147</v>
      </c>
      <c r="E158" s="17">
        <v>958.73</v>
      </c>
      <c r="F158" s="17">
        <v>0</v>
      </c>
      <c r="G158" s="17">
        <f t="shared" si="43"/>
        <v>958.73</v>
      </c>
    </row>
    <row r="159" spans="1:7" ht="25.5" customHeight="1" x14ac:dyDescent="0.25">
      <c r="A159" s="13" t="s">
        <v>131</v>
      </c>
      <c r="B159" s="14" t="s">
        <v>131</v>
      </c>
      <c r="C159" s="15" t="s">
        <v>153</v>
      </c>
      <c r="D159" s="16" t="s">
        <v>154</v>
      </c>
      <c r="E159" s="17">
        <v>42528</v>
      </c>
      <c r="F159" s="17">
        <v>0</v>
      </c>
      <c r="G159" s="17">
        <f t="shared" si="43"/>
        <v>42528</v>
      </c>
    </row>
    <row r="160" spans="1:7" ht="26.25" customHeight="1" x14ac:dyDescent="0.25">
      <c r="A160" s="13" t="s">
        <v>131</v>
      </c>
      <c r="B160" s="14" t="s">
        <v>131</v>
      </c>
      <c r="C160" s="15" t="s">
        <v>191</v>
      </c>
      <c r="D160" s="16" t="s">
        <v>192</v>
      </c>
      <c r="E160" s="17">
        <v>1200</v>
      </c>
      <c r="F160" s="17">
        <v>0</v>
      </c>
      <c r="G160" s="17">
        <f t="shared" si="43"/>
        <v>1200</v>
      </c>
    </row>
    <row r="161" spans="1:7" ht="28.5" customHeight="1" x14ac:dyDescent="0.25">
      <c r="A161" s="13" t="s">
        <v>131</v>
      </c>
      <c r="B161" s="14" t="s">
        <v>131</v>
      </c>
      <c r="C161" s="15" t="s">
        <v>148</v>
      </c>
      <c r="D161" s="16" t="s">
        <v>5</v>
      </c>
      <c r="E161" s="17">
        <v>180080</v>
      </c>
      <c r="F161" s="17">
        <v>0</v>
      </c>
      <c r="G161" s="17">
        <f t="shared" si="43"/>
        <v>180080</v>
      </c>
    </row>
    <row r="162" spans="1:7" x14ac:dyDescent="0.25">
      <c r="A162" s="13" t="s">
        <v>131</v>
      </c>
      <c r="B162" s="14" t="s">
        <v>131</v>
      </c>
      <c r="C162" s="15" t="s">
        <v>155</v>
      </c>
      <c r="D162" s="16" t="s">
        <v>9</v>
      </c>
      <c r="E162" s="17">
        <v>36000</v>
      </c>
      <c r="F162" s="17">
        <v>0</v>
      </c>
      <c r="G162" s="17">
        <f t="shared" si="43"/>
        <v>36000</v>
      </c>
    </row>
    <row r="163" spans="1:7" ht="27" customHeight="1" x14ac:dyDescent="0.25">
      <c r="A163" s="13" t="s">
        <v>131</v>
      </c>
      <c r="B163" s="14" t="s">
        <v>131</v>
      </c>
      <c r="C163" s="15" t="s">
        <v>158</v>
      </c>
      <c r="D163" s="16" t="s">
        <v>159</v>
      </c>
      <c r="E163" s="17">
        <v>30000</v>
      </c>
      <c r="F163" s="17">
        <v>0</v>
      </c>
      <c r="G163" s="17">
        <f t="shared" si="43"/>
        <v>30000</v>
      </c>
    </row>
    <row r="164" spans="1:7" ht="25.5" customHeight="1" x14ac:dyDescent="0.25">
      <c r="A164" s="13" t="s">
        <v>131</v>
      </c>
      <c r="B164" s="14" t="s">
        <v>131</v>
      </c>
      <c r="C164" s="15" t="s">
        <v>203</v>
      </c>
      <c r="D164" s="16" t="s">
        <v>204</v>
      </c>
      <c r="E164" s="17">
        <v>9000</v>
      </c>
      <c r="F164" s="17">
        <v>0</v>
      </c>
      <c r="G164" s="17">
        <f t="shared" si="43"/>
        <v>9000</v>
      </c>
    </row>
    <row r="165" spans="1:7" ht="26.25" customHeight="1" x14ac:dyDescent="0.25">
      <c r="A165" s="13" t="s">
        <v>131</v>
      </c>
      <c r="B165" s="14" t="s">
        <v>131</v>
      </c>
      <c r="C165" s="15" t="s">
        <v>149</v>
      </c>
      <c r="D165" s="16" t="s">
        <v>6</v>
      </c>
      <c r="E165" s="17">
        <v>72739</v>
      </c>
      <c r="F165" s="17">
        <v>0</v>
      </c>
      <c r="G165" s="17">
        <f t="shared" si="43"/>
        <v>72739</v>
      </c>
    </row>
    <row r="166" spans="1:7" ht="29.25" customHeight="1" x14ac:dyDescent="0.25">
      <c r="A166" s="13" t="s">
        <v>131</v>
      </c>
      <c r="B166" s="14" t="s">
        <v>131</v>
      </c>
      <c r="C166" s="15" t="s">
        <v>193</v>
      </c>
      <c r="D166" s="16" t="s">
        <v>194</v>
      </c>
      <c r="E166" s="17">
        <v>3500</v>
      </c>
      <c r="F166" s="17">
        <v>0</v>
      </c>
      <c r="G166" s="17">
        <f t="shared" si="43"/>
        <v>3500</v>
      </c>
    </row>
    <row r="167" spans="1:7" ht="29.25" customHeight="1" x14ac:dyDescent="0.25">
      <c r="A167" s="13" t="s">
        <v>131</v>
      </c>
      <c r="B167" s="14" t="s">
        <v>131</v>
      </c>
      <c r="C167" s="15" t="s">
        <v>150</v>
      </c>
      <c r="D167" s="16" t="s">
        <v>7</v>
      </c>
      <c r="E167" s="17">
        <v>39000</v>
      </c>
      <c r="F167" s="17">
        <v>0</v>
      </c>
      <c r="G167" s="17">
        <f t="shared" si="43"/>
        <v>39000</v>
      </c>
    </row>
    <row r="168" spans="1:7" ht="29.25" customHeight="1" x14ac:dyDescent="0.25">
      <c r="A168" s="13" t="s">
        <v>131</v>
      </c>
      <c r="B168" s="14" t="s">
        <v>131</v>
      </c>
      <c r="C168" s="15" t="s">
        <v>151</v>
      </c>
      <c r="D168" s="16" t="s">
        <v>152</v>
      </c>
      <c r="E168" s="17">
        <v>15000</v>
      </c>
      <c r="F168" s="17">
        <v>0</v>
      </c>
      <c r="G168" s="17">
        <f t="shared" si="43"/>
        <v>15000</v>
      </c>
    </row>
    <row r="169" spans="1:7" ht="53.25" customHeight="1" x14ac:dyDescent="0.25">
      <c r="A169" s="13" t="s">
        <v>131</v>
      </c>
      <c r="B169" s="14" t="s">
        <v>131</v>
      </c>
      <c r="C169" s="15" t="s">
        <v>220</v>
      </c>
      <c r="D169" s="16" t="s">
        <v>221</v>
      </c>
      <c r="E169" s="17">
        <v>2000</v>
      </c>
      <c r="F169" s="17">
        <v>0</v>
      </c>
      <c r="G169" s="17">
        <f t="shared" si="43"/>
        <v>2000</v>
      </c>
    </row>
    <row r="170" spans="1:7" x14ac:dyDescent="0.25">
      <c r="A170" s="8" t="s">
        <v>131</v>
      </c>
      <c r="B170" s="9" t="s">
        <v>222</v>
      </c>
      <c r="C170" s="10" t="s">
        <v>131</v>
      </c>
      <c r="D170" s="11" t="s">
        <v>223</v>
      </c>
      <c r="E170" s="12">
        <f>E171+E172+E173+E174</f>
        <v>22000</v>
      </c>
      <c r="F170" s="12">
        <f t="shared" ref="F170:G170" si="44">F171+F172+F173+F174</f>
        <v>0</v>
      </c>
      <c r="G170" s="12">
        <f t="shared" si="44"/>
        <v>22000</v>
      </c>
    </row>
    <row r="171" spans="1:7" ht="39.75" customHeight="1" x14ac:dyDescent="0.25">
      <c r="A171" s="13" t="s">
        <v>131</v>
      </c>
      <c r="B171" s="14" t="s">
        <v>131</v>
      </c>
      <c r="C171" s="15" t="s">
        <v>148</v>
      </c>
      <c r="D171" s="16" t="s">
        <v>5</v>
      </c>
      <c r="E171" s="17">
        <v>13000</v>
      </c>
      <c r="F171" s="17">
        <v>0</v>
      </c>
      <c r="G171" s="17">
        <f>E171+F171</f>
        <v>13000</v>
      </c>
    </row>
    <row r="172" spans="1:7" x14ac:dyDescent="0.25">
      <c r="A172" s="13" t="s">
        <v>131</v>
      </c>
      <c r="B172" s="14" t="s">
        <v>131</v>
      </c>
      <c r="C172" s="15" t="s">
        <v>155</v>
      </c>
      <c r="D172" s="16" t="s">
        <v>9</v>
      </c>
      <c r="E172" s="17">
        <v>1700</v>
      </c>
      <c r="F172" s="17">
        <v>0</v>
      </c>
      <c r="G172" s="17">
        <f t="shared" ref="G172:G174" si="45">E172+F172</f>
        <v>1700</v>
      </c>
    </row>
    <row r="173" spans="1:7" ht="29.25" customHeight="1" x14ac:dyDescent="0.25">
      <c r="A173" s="13" t="s">
        <v>131</v>
      </c>
      <c r="B173" s="14" t="s">
        <v>131</v>
      </c>
      <c r="C173" s="15" t="s">
        <v>149</v>
      </c>
      <c r="D173" s="16" t="s">
        <v>6</v>
      </c>
      <c r="E173" s="17">
        <v>6100</v>
      </c>
      <c r="F173" s="17">
        <v>0</v>
      </c>
      <c r="G173" s="17">
        <f t="shared" si="45"/>
        <v>6100</v>
      </c>
    </row>
    <row r="174" spans="1:7" ht="42.75" customHeight="1" x14ac:dyDescent="0.25">
      <c r="A174" s="13" t="s">
        <v>131</v>
      </c>
      <c r="B174" s="14" t="s">
        <v>131</v>
      </c>
      <c r="C174" s="15" t="s">
        <v>193</v>
      </c>
      <c r="D174" s="16" t="s">
        <v>194</v>
      </c>
      <c r="E174" s="17">
        <v>1200</v>
      </c>
      <c r="F174" s="17">
        <v>0</v>
      </c>
      <c r="G174" s="17">
        <f t="shared" si="45"/>
        <v>1200</v>
      </c>
    </row>
    <row r="175" spans="1:7" ht="34.5" customHeight="1" x14ac:dyDescent="0.25">
      <c r="A175" s="8" t="s">
        <v>131</v>
      </c>
      <c r="B175" s="9" t="s">
        <v>67</v>
      </c>
      <c r="C175" s="10" t="s">
        <v>131</v>
      </c>
      <c r="D175" s="11" t="s">
        <v>68</v>
      </c>
      <c r="E175" s="12">
        <f>E176+E177+E178</f>
        <v>160000</v>
      </c>
      <c r="F175" s="12">
        <f t="shared" ref="F175:G175" si="46">F176+F177+F178</f>
        <v>0</v>
      </c>
      <c r="G175" s="12">
        <f t="shared" si="46"/>
        <v>160000</v>
      </c>
    </row>
    <row r="176" spans="1:7" ht="77.25" customHeight="1" x14ac:dyDescent="0.25">
      <c r="A176" s="13" t="s">
        <v>131</v>
      </c>
      <c r="B176" s="14" t="s">
        <v>131</v>
      </c>
      <c r="C176" s="15" t="s">
        <v>101</v>
      </c>
      <c r="D176" s="16" t="s">
        <v>224</v>
      </c>
      <c r="E176" s="17">
        <v>90000</v>
      </c>
      <c r="F176" s="17">
        <v>0</v>
      </c>
      <c r="G176" s="17">
        <f>E176+F176</f>
        <v>90000</v>
      </c>
    </row>
    <row r="177" spans="1:7" ht="44.25" customHeight="1" x14ac:dyDescent="0.25">
      <c r="A177" s="13" t="s">
        <v>131</v>
      </c>
      <c r="B177" s="14" t="s">
        <v>131</v>
      </c>
      <c r="C177" s="15" t="s">
        <v>179</v>
      </c>
      <c r="D177" s="16" t="s">
        <v>180</v>
      </c>
      <c r="E177" s="17">
        <v>70000</v>
      </c>
      <c r="F177" s="17">
        <v>0</v>
      </c>
      <c r="G177" s="17">
        <f t="shared" ref="G177:G178" si="47">E177+F177</f>
        <v>70000</v>
      </c>
    </row>
    <row r="178" spans="1:7" ht="56.25" customHeight="1" x14ac:dyDescent="0.25">
      <c r="A178" s="13" t="s">
        <v>131</v>
      </c>
      <c r="B178" s="14" t="s">
        <v>131</v>
      </c>
      <c r="C178" s="15" t="s">
        <v>220</v>
      </c>
      <c r="D178" s="16" t="s">
        <v>221</v>
      </c>
      <c r="E178" s="17">
        <v>0</v>
      </c>
      <c r="F178" s="17">
        <v>0</v>
      </c>
      <c r="G178" s="17">
        <f t="shared" si="47"/>
        <v>0</v>
      </c>
    </row>
    <row r="179" spans="1:7" x14ac:dyDescent="0.25">
      <c r="A179" s="8" t="s">
        <v>131</v>
      </c>
      <c r="B179" s="9" t="s">
        <v>225</v>
      </c>
      <c r="C179" s="10" t="s">
        <v>131</v>
      </c>
      <c r="D179" s="11" t="s">
        <v>226</v>
      </c>
      <c r="E179" s="12">
        <f>E180+E181+E182+E183</f>
        <v>32000</v>
      </c>
      <c r="F179" s="12">
        <f t="shared" ref="F179:G179" si="48">F180+F181+F182+F183</f>
        <v>0</v>
      </c>
      <c r="G179" s="12">
        <f t="shared" si="48"/>
        <v>32000</v>
      </c>
    </row>
    <row r="180" spans="1:7" ht="38.25" customHeight="1" x14ac:dyDescent="0.25">
      <c r="A180" s="13" t="s">
        <v>131</v>
      </c>
      <c r="B180" s="14" t="s">
        <v>131</v>
      </c>
      <c r="C180" s="15" t="s">
        <v>197</v>
      </c>
      <c r="D180" s="16" t="s">
        <v>198</v>
      </c>
      <c r="E180" s="17">
        <v>10500</v>
      </c>
      <c r="F180" s="17">
        <v>0</v>
      </c>
      <c r="G180" s="17">
        <f>E180+F180</f>
        <v>10500</v>
      </c>
    </row>
    <row r="181" spans="1:7" ht="35.25" customHeight="1" x14ac:dyDescent="0.25">
      <c r="A181" s="13" t="s">
        <v>131</v>
      </c>
      <c r="B181" s="14" t="s">
        <v>131</v>
      </c>
      <c r="C181" s="15" t="s">
        <v>148</v>
      </c>
      <c r="D181" s="16" t="s">
        <v>5</v>
      </c>
      <c r="E181" s="17">
        <v>14000</v>
      </c>
      <c r="F181" s="17">
        <v>0</v>
      </c>
      <c r="G181" s="17">
        <f t="shared" ref="G181:G183" si="49">E181+F181</f>
        <v>14000</v>
      </c>
    </row>
    <row r="182" spans="1:7" ht="24" customHeight="1" x14ac:dyDescent="0.25">
      <c r="A182" s="13" t="s">
        <v>131</v>
      </c>
      <c r="B182" s="14" t="s">
        <v>131</v>
      </c>
      <c r="C182" s="15" t="s">
        <v>149</v>
      </c>
      <c r="D182" s="16" t="s">
        <v>6</v>
      </c>
      <c r="E182" s="17">
        <v>3500</v>
      </c>
      <c r="F182" s="17">
        <v>0</v>
      </c>
      <c r="G182" s="17">
        <f t="shared" si="49"/>
        <v>3500</v>
      </c>
    </row>
    <row r="183" spans="1:7" ht="20.25" customHeight="1" x14ac:dyDescent="0.25">
      <c r="A183" s="13" t="s">
        <v>131</v>
      </c>
      <c r="B183" s="14" t="s">
        <v>131</v>
      </c>
      <c r="C183" s="15" t="s">
        <v>150</v>
      </c>
      <c r="D183" s="16" t="s">
        <v>7</v>
      </c>
      <c r="E183" s="17">
        <v>4000</v>
      </c>
      <c r="F183" s="17">
        <v>0</v>
      </c>
      <c r="G183" s="17">
        <f t="shared" si="49"/>
        <v>4000</v>
      </c>
    </row>
    <row r="184" spans="1:7" ht="21.75" customHeight="1" x14ac:dyDescent="0.25">
      <c r="A184" s="3" t="s">
        <v>227</v>
      </c>
      <c r="B184" s="4" t="s">
        <v>131</v>
      </c>
      <c r="C184" s="5" t="s">
        <v>131</v>
      </c>
      <c r="D184" s="6" t="s">
        <v>228</v>
      </c>
      <c r="E184" s="7">
        <f>E185</f>
        <v>416000</v>
      </c>
      <c r="F184" s="7">
        <f t="shared" ref="F184:G184" si="50">F185</f>
        <v>0</v>
      </c>
      <c r="G184" s="7">
        <f t="shared" si="50"/>
        <v>416000</v>
      </c>
    </row>
    <row r="185" spans="1:7" ht="65.25" customHeight="1" x14ac:dyDescent="0.25">
      <c r="A185" s="8" t="s">
        <v>131</v>
      </c>
      <c r="B185" s="9" t="s">
        <v>229</v>
      </c>
      <c r="C185" s="10" t="s">
        <v>131</v>
      </c>
      <c r="D185" s="11" t="s">
        <v>230</v>
      </c>
      <c r="E185" s="12">
        <f>E186+E187</f>
        <v>416000</v>
      </c>
      <c r="F185" s="12">
        <f t="shared" ref="F185:G185" si="51">F186+F187</f>
        <v>0</v>
      </c>
      <c r="G185" s="12">
        <f t="shared" si="51"/>
        <v>416000</v>
      </c>
    </row>
    <row r="186" spans="1:7" ht="39" customHeight="1" x14ac:dyDescent="0.25">
      <c r="A186" s="13" t="s">
        <v>131</v>
      </c>
      <c r="B186" s="14" t="s">
        <v>131</v>
      </c>
      <c r="C186" s="15" t="s">
        <v>231</v>
      </c>
      <c r="D186" s="16" t="s">
        <v>232</v>
      </c>
      <c r="E186" s="17">
        <v>16000</v>
      </c>
      <c r="F186" s="17">
        <v>0</v>
      </c>
      <c r="G186" s="17">
        <f>E186+F186</f>
        <v>16000</v>
      </c>
    </row>
    <row r="187" spans="1:7" ht="54" customHeight="1" x14ac:dyDescent="0.25">
      <c r="A187" s="13" t="s">
        <v>131</v>
      </c>
      <c r="B187" s="14" t="s">
        <v>131</v>
      </c>
      <c r="C187" s="15" t="s">
        <v>233</v>
      </c>
      <c r="D187" s="16" t="s">
        <v>234</v>
      </c>
      <c r="E187" s="17">
        <v>400000</v>
      </c>
      <c r="F187" s="17">
        <v>0</v>
      </c>
      <c r="G187" s="17">
        <f>E187+F187</f>
        <v>400000</v>
      </c>
    </row>
    <row r="188" spans="1:7" ht="20.25" customHeight="1" x14ac:dyDescent="0.25">
      <c r="A188" s="3" t="s">
        <v>69</v>
      </c>
      <c r="B188" s="4" t="s">
        <v>131</v>
      </c>
      <c r="C188" s="5" t="s">
        <v>131</v>
      </c>
      <c r="D188" s="6" t="s">
        <v>20</v>
      </c>
      <c r="E188" s="7">
        <f>E189</f>
        <v>232500</v>
      </c>
      <c r="F188" s="7">
        <f t="shared" ref="F188:G189" si="52">F189</f>
        <v>0</v>
      </c>
      <c r="G188" s="7">
        <f t="shared" si="52"/>
        <v>232500</v>
      </c>
    </row>
    <row r="189" spans="1:7" ht="26.25" customHeight="1" x14ac:dyDescent="0.25">
      <c r="A189" s="8" t="s">
        <v>131</v>
      </c>
      <c r="B189" s="9" t="s">
        <v>235</v>
      </c>
      <c r="C189" s="10" t="s">
        <v>131</v>
      </c>
      <c r="D189" s="11" t="s">
        <v>236</v>
      </c>
      <c r="E189" s="12">
        <f>E190</f>
        <v>232500</v>
      </c>
      <c r="F189" s="12">
        <f t="shared" si="52"/>
        <v>0</v>
      </c>
      <c r="G189" s="12">
        <f t="shared" si="52"/>
        <v>232500</v>
      </c>
    </row>
    <row r="190" spans="1:7" x14ac:dyDescent="0.25">
      <c r="A190" s="13" t="s">
        <v>131</v>
      </c>
      <c r="B190" s="14" t="s">
        <v>131</v>
      </c>
      <c r="C190" s="15" t="s">
        <v>237</v>
      </c>
      <c r="D190" s="16" t="s">
        <v>238</v>
      </c>
      <c r="E190" s="17">
        <v>232500</v>
      </c>
      <c r="F190" s="17">
        <v>0</v>
      </c>
      <c r="G190" s="17">
        <f>E190+F190</f>
        <v>232500</v>
      </c>
    </row>
    <row r="191" spans="1:7" ht="19.5" customHeight="1" x14ac:dyDescent="0.25">
      <c r="A191" s="3" t="s">
        <v>70</v>
      </c>
      <c r="B191" s="4" t="s">
        <v>131</v>
      </c>
      <c r="C191" s="5" t="s">
        <v>131</v>
      </c>
      <c r="D191" s="6" t="s">
        <v>21</v>
      </c>
      <c r="E191" s="7">
        <f>E192+E214+E228+E252+E271+E273+E276+E288+E296+E303+E306</f>
        <v>28310206.159999993</v>
      </c>
      <c r="F191" s="7">
        <f t="shared" ref="F191:G191" si="53">F192+F214+F228+F252+F271+F273+F276+F288+F296+F303+F306</f>
        <v>0</v>
      </c>
      <c r="G191" s="7">
        <f t="shared" si="53"/>
        <v>28310206.159999993</v>
      </c>
    </row>
    <row r="192" spans="1:7" ht="24.75" customHeight="1" x14ac:dyDescent="0.25">
      <c r="A192" s="8" t="s">
        <v>131</v>
      </c>
      <c r="B192" s="9" t="s">
        <v>71</v>
      </c>
      <c r="C192" s="10" t="s">
        <v>131</v>
      </c>
      <c r="D192" s="11" t="s">
        <v>72</v>
      </c>
      <c r="E192" s="12">
        <f>E193+E194+E195+E196+E197+E198+E199+E200+E201+E202+E203+E204+E205+E206+E207+E208+E209+E210+E211+E212+E213</f>
        <v>15871393.709999997</v>
      </c>
      <c r="F192" s="12">
        <f t="shared" ref="F192:G192" si="54">F193+F194+F195+F196+F197+F198+F199+F200+F201+F202+F203+F204+F205+F206+F207+F208+F209+F210+F211+F212+F213</f>
        <v>0</v>
      </c>
      <c r="G192" s="12">
        <f t="shared" si="54"/>
        <v>15871393.709999997</v>
      </c>
    </row>
    <row r="193" spans="1:7" ht="56.25" customHeight="1" x14ac:dyDescent="0.25">
      <c r="A193" s="13" t="s">
        <v>131</v>
      </c>
      <c r="B193" s="14" t="s">
        <v>131</v>
      </c>
      <c r="C193" s="15" t="s">
        <v>76</v>
      </c>
      <c r="D193" s="16" t="s">
        <v>157</v>
      </c>
      <c r="E193" s="17">
        <v>3250</v>
      </c>
      <c r="F193" s="17">
        <v>0</v>
      </c>
      <c r="G193" s="17">
        <f>E193+F193</f>
        <v>3250</v>
      </c>
    </row>
    <row r="194" spans="1:7" ht="33" customHeight="1" x14ac:dyDescent="0.25">
      <c r="A194" s="13" t="s">
        <v>131</v>
      </c>
      <c r="B194" s="14" t="s">
        <v>131</v>
      </c>
      <c r="C194" s="15" t="s">
        <v>197</v>
      </c>
      <c r="D194" s="16" t="s">
        <v>198</v>
      </c>
      <c r="E194" s="17">
        <v>346986.77</v>
      </c>
      <c r="F194" s="17">
        <v>0</v>
      </c>
      <c r="G194" s="17">
        <f t="shared" ref="G194:G213" si="55">E194+F194</f>
        <v>346986.77</v>
      </c>
    </row>
    <row r="195" spans="1:7" ht="28.5" customHeight="1" x14ac:dyDescent="0.25">
      <c r="A195" s="13" t="s">
        <v>131</v>
      </c>
      <c r="B195" s="14" t="s">
        <v>131</v>
      </c>
      <c r="C195" s="15" t="s">
        <v>144</v>
      </c>
      <c r="D195" s="16" t="s">
        <v>3</v>
      </c>
      <c r="E195" s="17">
        <v>10055746.5</v>
      </c>
      <c r="F195" s="17">
        <v>0</v>
      </c>
      <c r="G195" s="17">
        <f t="shared" si="55"/>
        <v>10055746.5</v>
      </c>
    </row>
    <row r="196" spans="1:7" x14ac:dyDescent="0.25">
      <c r="A196" s="13" t="s">
        <v>131</v>
      </c>
      <c r="B196" s="14" t="s">
        <v>131</v>
      </c>
      <c r="C196" s="15" t="s">
        <v>199</v>
      </c>
      <c r="D196" s="16" t="s">
        <v>200</v>
      </c>
      <c r="E196" s="17">
        <v>750358.94</v>
      </c>
      <c r="F196" s="17">
        <v>0</v>
      </c>
      <c r="G196" s="17">
        <f t="shared" si="55"/>
        <v>750358.94</v>
      </c>
    </row>
    <row r="197" spans="1:7" ht="29.25" customHeight="1" x14ac:dyDescent="0.25">
      <c r="A197" s="13" t="s">
        <v>131</v>
      </c>
      <c r="B197" s="14" t="s">
        <v>131</v>
      </c>
      <c r="C197" s="15" t="s">
        <v>145</v>
      </c>
      <c r="D197" s="16" t="s">
        <v>4</v>
      </c>
      <c r="E197" s="17">
        <v>1848012.45</v>
      </c>
      <c r="F197" s="17">
        <v>0</v>
      </c>
      <c r="G197" s="17">
        <f t="shared" si="55"/>
        <v>1848012.45</v>
      </c>
    </row>
    <row r="198" spans="1:7" ht="33.75" x14ac:dyDescent="0.25">
      <c r="A198" s="13" t="s">
        <v>131</v>
      </c>
      <c r="B198" s="14" t="s">
        <v>131</v>
      </c>
      <c r="C198" s="15" t="s">
        <v>146</v>
      </c>
      <c r="D198" s="16" t="s">
        <v>147</v>
      </c>
      <c r="E198" s="17">
        <v>205083.84</v>
      </c>
      <c r="F198" s="17">
        <v>0</v>
      </c>
      <c r="G198" s="17">
        <f t="shared" si="55"/>
        <v>205083.84</v>
      </c>
    </row>
    <row r="199" spans="1:7" ht="32.25" customHeight="1" x14ac:dyDescent="0.25">
      <c r="A199" s="13" t="s">
        <v>131</v>
      </c>
      <c r="B199" s="14" t="s">
        <v>131</v>
      </c>
      <c r="C199" s="15" t="s">
        <v>153</v>
      </c>
      <c r="D199" s="16" t="s">
        <v>154</v>
      </c>
      <c r="E199" s="17">
        <v>57452</v>
      </c>
      <c r="F199" s="17">
        <v>0</v>
      </c>
      <c r="G199" s="17">
        <f t="shared" si="55"/>
        <v>57452</v>
      </c>
    </row>
    <row r="200" spans="1:7" ht="32.25" customHeight="1" x14ac:dyDescent="0.25">
      <c r="A200" s="13" t="s">
        <v>131</v>
      </c>
      <c r="B200" s="14" t="s">
        <v>131</v>
      </c>
      <c r="C200" s="15" t="s">
        <v>148</v>
      </c>
      <c r="D200" s="16" t="s">
        <v>5</v>
      </c>
      <c r="E200" s="17">
        <v>357213.33</v>
      </c>
      <c r="F200" s="17">
        <v>0</v>
      </c>
      <c r="G200" s="17">
        <f t="shared" si="55"/>
        <v>357213.33</v>
      </c>
    </row>
    <row r="201" spans="1:7" ht="33" customHeight="1" x14ac:dyDescent="0.25">
      <c r="A201" s="13" t="s">
        <v>131</v>
      </c>
      <c r="B201" s="14" t="s">
        <v>131</v>
      </c>
      <c r="C201" s="15" t="s">
        <v>239</v>
      </c>
      <c r="D201" s="16" t="s">
        <v>240</v>
      </c>
      <c r="E201" s="17">
        <v>109400</v>
      </c>
      <c r="F201" s="17">
        <v>0</v>
      </c>
      <c r="G201" s="17">
        <f t="shared" si="55"/>
        <v>109400</v>
      </c>
    </row>
    <row r="202" spans="1:7" x14ac:dyDescent="0.25">
      <c r="A202" s="13" t="s">
        <v>131</v>
      </c>
      <c r="B202" s="14" t="s">
        <v>131</v>
      </c>
      <c r="C202" s="15" t="s">
        <v>155</v>
      </c>
      <c r="D202" s="16" t="s">
        <v>9</v>
      </c>
      <c r="E202" s="17">
        <v>408091.27</v>
      </c>
      <c r="F202" s="17">
        <v>0</v>
      </c>
      <c r="G202" s="17">
        <f t="shared" si="55"/>
        <v>408091.27</v>
      </c>
    </row>
    <row r="203" spans="1:7" ht="18" customHeight="1" x14ac:dyDescent="0.25">
      <c r="A203" s="13" t="s">
        <v>131</v>
      </c>
      <c r="B203" s="14" t="s">
        <v>131</v>
      </c>
      <c r="C203" s="15" t="s">
        <v>158</v>
      </c>
      <c r="D203" s="16" t="s">
        <v>159</v>
      </c>
      <c r="E203" s="17">
        <v>136215</v>
      </c>
      <c r="F203" s="17">
        <v>0</v>
      </c>
      <c r="G203" s="17">
        <f t="shared" si="55"/>
        <v>136215</v>
      </c>
    </row>
    <row r="204" spans="1:7" ht="20.25" customHeight="1" x14ac:dyDescent="0.25">
      <c r="A204" s="13" t="s">
        <v>131</v>
      </c>
      <c r="B204" s="14" t="s">
        <v>131</v>
      </c>
      <c r="C204" s="15" t="s">
        <v>203</v>
      </c>
      <c r="D204" s="16" t="s">
        <v>204</v>
      </c>
      <c r="E204" s="17">
        <v>23347</v>
      </c>
      <c r="F204" s="17">
        <v>0</v>
      </c>
      <c r="G204" s="17">
        <f t="shared" si="55"/>
        <v>23347</v>
      </c>
    </row>
    <row r="205" spans="1:7" ht="24.75" customHeight="1" x14ac:dyDescent="0.25">
      <c r="A205" s="13" t="s">
        <v>131</v>
      </c>
      <c r="B205" s="14" t="s">
        <v>131</v>
      </c>
      <c r="C205" s="15" t="s">
        <v>149</v>
      </c>
      <c r="D205" s="16" t="s">
        <v>6</v>
      </c>
      <c r="E205" s="17">
        <v>279457.01</v>
      </c>
      <c r="F205" s="17">
        <v>0</v>
      </c>
      <c r="G205" s="17">
        <f t="shared" si="55"/>
        <v>279457.01</v>
      </c>
    </row>
    <row r="206" spans="1:7" ht="45.75" customHeight="1" x14ac:dyDescent="0.25">
      <c r="A206" s="13" t="s">
        <v>131</v>
      </c>
      <c r="B206" s="14" t="s">
        <v>131</v>
      </c>
      <c r="C206" s="15" t="s">
        <v>241</v>
      </c>
      <c r="D206" s="16" t="s">
        <v>242</v>
      </c>
      <c r="E206" s="17">
        <v>48108</v>
      </c>
      <c r="F206" s="17">
        <v>0</v>
      </c>
      <c r="G206" s="17">
        <f t="shared" si="55"/>
        <v>48108</v>
      </c>
    </row>
    <row r="207" spans="1:7" ht="32.25" customHeight="1" x14ac:dyDescent="0.25">
      <c r="A207" s="13" t="s">
        <v>131</v>
      </c>
      <c r="B207" s="14" t="s">
        <v>131</v>
      </c>
      <c r="C207" s="15" t="s">
        <v>193</v>
      </c>
      <c r="D207" s="16" t="s">
        <v>194</v>
      </c>
      <c r="E207" s="17">
        <v>43320</v>
      </c>
      <c r="F207" s="17">
        <v>0</v>
      </c>
      <c r="G207" s="17">
        <f t="shared" si="55"/>
        <v>43320</v>
      </c>
    </row>
    <row r="208" spans="1:7" ht="24.75" customHeight="1" x14ac:dyDescent="0.25">
      <c r="A208" s="13" t="s">
        <v>131</v>
      </c>
      <c r="B208" s="14" t="s">
        <v>131</v>
      </c>
      <c r="C208" s="15" t="s">
        <v>207</v>
      </c>
      <c r="D208" s="16" t="s">
        <v>208</v>
      </c>
      <c r="E208" s="17">
        <v>12400</v>
      </c>
      <c r="F208" s="17">
        <v>0</v>
      </c>
      <c r="G208" s="17">
        <f t="shared" si="55"/>
        <v>12400</v>
      </c>
    </row>
    <row r="209" spans="1:7" ht="28.5" customHeight="1" x14ac:dyDescent="0.25">
      <c r="A209" s="13" t="s">
        <v>131</v>
      </c>
      <c r="B209" s="14" t="s">
        <v>131</v>
      </c>
      <c r="C209" s="15" t="s">
        <v>150</v>
      </c>
      <c r="D209" s="16" t="s">
        <v>7</v>
      </c>
      <c r="E209" s="17">
        <v>10589</v>
      </c>
      <c r="F209" s="17">
        <v>0</v>
      </c>
      <c r="G209" s="17">
        <f t="shared" si="55"/>
        <v>10589</v>
      </c>
    </row>
    <row r="210" spans="1:7" ht="36.75" customHeight="1" x14ac:dyDescent="0.25">
      <c r="A210" s="13" t="s">
        <v>131</v>
      </c>
      <c r="B210" s="14" t="s">
        <v>131</v>
      </c>
      <c r="C210" s="15" t="s">
        <v>209</v>
      </c>
      <c r="D210" s="16" t="s">
        <v>12</v>
      </c>
      <c r="E210" s="17">
        <v>550321</v>
      </c>
      <c r="F210" s="17">
        <v>0</v>
      </c>
      <c r="G210" s="17">
        <f t="shared" si="55"/>
        <v>550321</v>
      </c>
    </row>
    <row r="211" spans="1:7" x14ac:dyDescent="0.25">
      <c r="A211" s="13" t="s">
        <v>131</v>
      </c>
      <c r="B211" s="14" t="s">
        <v>131</v>
      </c>
      <c r="C211" s="15" t="s">
        <v>243</v>
      </c>
      <c r="D211" s="16" t="s">
        <v>244</v>
      </c>
      <c r="E211" s="17">
        <v>103</v>
      </c>
      <c r="F211" s="17">
        <v>0</v>
      </c>
      <c r="G211" s="17">
        <f t="shared" si="55"/>
        <v>103</v>
      </c>
    </row>
    <row r="212" spans="1:7" ht="36.75" customHeight="1" x14ac:dyDescent="0.25">
      <c r="A212" s="13" t="s">
        <v>131</v>
      </c>
      <c r="B212" s="14" t="s">
        <v>131</v>
      </c>
      <c r="C212" s="15" t="s">
        <v>210</v>
      </c>
      <c r="D212" s="16" t="s">
        <v>15</v>
      </c>
      <c r="E212" s="17">
        <v>2500</v>
      </c>
      <c r="F212" s="17">
        <v>0</v>
      </c>
      <c r="G212" s="17">
        <f t="shared" si="55"/>
        <v>2500</v>
      </c>
    </row>
    <row r="213" spans="1:7" ht="33.75" customHeight="1" x14ac:dyDescent="0.25">
      <c r="A213" s="13" t="s">
        <v>131</v>
      </c>
      <c r="B213" s="14" t="s">
        <v>131</v>
      </c>
      <c r="C213" s="15" t="s">
        <v>151</v>
      </c>
      <c r="D213" s="16" t="s">
        <v>152</v>
      </c>
      <c r="E213" s="17">
        <v>623438.6</v>
      </c>
      <c r="F213" s="17">
        <v>0</v>
      </c>
      <c r="G213" s="17">
        <f t="shared" si="55"/>
        <v>623438.6</v>
      </c>
    </row>
    <row r="214" spans="1:7" ht="35.25" customHeight="1" x14ac:dyDescent="0.25">
      <c r="A214" s="8" t="s">
        <v>131</v>
      </c>
      <c r="B214" s="9" t="s">
        <v>73</v>
      </c>
      <c r="C214" s="10" t="s">
        <v>131</v>
      </c>
      <c r="D214" s="11" t="s">
        <v>74</v>
      </c>
      <c r="E214" s="12">
        <f>E215+E216+E217+E218+E219+E220+E221+E222+E223+E224+E225+E226+E227</f>
        <v>762120.45</v>
      </c>
      <c r="F214" s="12">
        <f t="shared" ref="F214:G214" si="56">F215+F216+F217+F218+F219+F220+F221+F222+F223+F224+F225+F226+F227</f>
        <v>0</v>
      </c>
      <c r="G214" s="12">
        <f t="shared" si="56"/>
        <v>762120.45</v>
      </c>
    </row>
    <row r="215" spans="1:7" ht="37.5" customHeight="1" x14ac:dyDescent="0.25">
      <c r="A215" s="13" t="s">
        <v>131</v>
      </c>
      <c r="B215" s="14" t="s">
        <v>131</v>
      </c>
      <c r="C215" s="15" t="s">
        <v>197</v>
      </c>
      <c r="D215" s="16" t="s">
        <v>198</v>
      </c>
      <c r="E215" s="17">
        <v>1930</v>
      </c>
      <c r="F215" s="17">
        <v>0</v>
      </c>
      <c r="G215" s="17">
        <f>E215+F215</f>
        <v>1930</v>
      </c>
    </row>
    <row r="216" spans="1:7" ht="34.5" customHeight="1" x14ac:dyDescent="0.25">
      <c r="A216" s="13" t="s">
        <v>131</v>
      </c>
      <c r="B216" s="14" t="s">
        <v>131</v>
      </c>
      <c r="C216" s="15" t="s">
        <v>144</v>
      </c>
      <c r="D216" s="16" t="s">
        <v>3</v>
      </c>
      <c r="E216" s="17">
        <v>509540</v>
      </c>
      <c r="F216" s="17">
        <v>0</v>
      </c>
      <c r="G216" s="17">
        <f t="shared" ref="G216:G227" si="57">E216+F216</f>
        <v>509540</v>
      </c>
    </row>
    <row r="217" spans="1:7" ht="29.25" customHeight="1" x14ac:dyDescent="0.25">
      <c r="A217" s="13" t="s">
        <v>131</v>
      </c>
      <c r="B217" s="14" t="s">
        <v>131</v>
      </c>
      <c r="C217" s="15" t="s">
        <v>199</v>
      </c>
      <c r="D217" s="16" t="s">
        <v>200</v>
      </c>
      <c r="E217" s="17">
        <v>38816.449999999997</v>
      </c>
      <c r="F217" s="17">
        <v>0</v>
      </c>
      <c r="G217" s="17">
        <f t="shared" si="57"/>
        <v>38816.449999999997</v>
      </c>
    </row>
    <row r="218" spans="1:7" ht="30.75" customHeight="1" x14ac:dyDescent="0.25">
      <c r="A218" s="13" t="s">
        <v>131</v>
      </c>
      <c r="B218" s="14" t="s">
        <v>131</v>
      </c>
      <c r="C218" s="15" t="s">
        <v>145</v>
      </c>
      <c r="D218" s="16" t="s">
        <v>4</v>
      </c>
      <c r="E218" s="17">
        <v>92548</v>
      </c>
      <c r="F218" s="17">
        <v>0</v>
      </c>
      <c r="G218" s="17">
        <f t="shared" si="57"/>
        <v>92548</v>
      </c>
    </row>
    <row r="219" spans="1:7" ht="32.25" customHeight="1" x14ac:dyDescent="0.25">
      <c r="A219" s="13" t="s">
        <v>131</v>
      </c>
      <c r="B219" s="14" t="s">
        <v>131</v>
      </c>
      <c r="C219" s="15" t="s">
        <v>146</v>
      </c>
      <c r="D219" s="16" t="s">
        <v>147</v>
      </c>
      <c r="E219" s="17">
        <v>11345</v>
      </c>
      <c r="F219" s="17">
        <v>0</v>
      </c>
      <c r="G219" s="17">
        <f t="shared" si="57"/>
        <v>11345</v>
      </c>
    </row>
    <row r="220" spans="1:7" ht="30.75" customHeight="1" x14ac:dyDescent="0.25">
      <c r="A220" s="13" t="s">
        <v>131</v>
      </c>
      <c r="B220" s="14" t="s">
        <v>131</v>
      </c>
      <c r="C220" s="15" t="s">
        <v>148</v>
      </c>
      <c r="D220" s="16" t="s">
        <v>5</v>
      </c>
      <c r="E220" s="17">
        <v>19100</v>
      </c>
      <c r="F220" s="17">
        <v>0</v>
      </c>
      <c r="G220" s="17">
        <f t="shared" si="57"/>
        <v>19100</v>
      </c>
    </row>
    <row r="221" spans="1:7" ht="25.5" customHeight="1" x14ac:dyDescent="0.25">
      <c r="A221" s="13" t="s">
        <v>131</v>
      </c>
      <c r="B221" s="14" t="s">
        <v>131</v>
      </c>
      <c r="C221" s="15" t="s">
        <v>239</v>
      </c>
      <c r="D221" s="16" t="s">
        <v>240</v>
      </c>
      <c r="E221" s="17">
        <v>3500</v>
      </c>
      <c r="F221" s="17">
        <v>0</v>
      </c>
      <c r="G221" s="17">
        <f t="shared" si="57"/>
        <v>3500</v>
      </c>
    </row>
    <row r="222" spans="1:7" x14ac:dyDescent="0.25">
      <c r="A222" s="13" t="s">
        <v>131</v>
      </c>
      <c r="B222" s="14" t="s">
        <v>131</v>
      </c>
      <c r="C222" s="15" t="s">
        <v>155</v>
      </c>
      <c r="D222" s="16" t="s">
        <v>9</v>
      </c>
      <c r="E222" s="17">
        <v>21000</v>
      </c>
      <c r="F222" s="17">
        <v>0</v>
      </c>
      <c r="G222" s="17">
        <f t="shared" si="57"/>
        <v>21000</v>
      </c>
    </row>
    <row r="223" spans="1:7" ht="28.5" customHeight="1" x14ac:dyDescent="0.25">
      <c r="A223" s="13" t="s">
        <v>131</v>
      </c>
      <c r="B223" s="14" t="s">
        <v>131</v>
      </c>
      <c r="C223" s="15" t="s">
        <v>158</v>
      </c>
      <c r="D223" s="16" t="s">
        <v>159</v>
      </c>
      <c r="E223" s="17">
        <v>24100</v>
      </c>
      <c r="F223" s="17">
        <v>0</v>
      </c>
      <c r="G223" s="17">
        <f t="shared" si="57"/>
        <v>24100</v>
      </c>
    </row>
    <row r="224" spans="1:7" ht="24.75" customHeight="1" x14ac:dyDescent="0.25">
      <c r="A224" s="13" t="s">
        <v>131</v>
      </c>
      <c r="B224" s="14" t="s">
        <v>131</v>
      </c>
      <c r="C224" s="15" t="s">
        <v>203</v>
      </c>
      <c r="D224" s="16" t="s">
        <v>204</v>
      </c>
      <c r="E224" s="17">
        <v>1200</v>
      </c>
      <c r="F224" s="17">
        <v>0</v>
      </c>
      <c r="G224" s="17">
        <f t="shared" si="57"/>
        <v>1200</v>
      </c>
    </row>
    <row r="225" spans="1:7" ht="21.75" customHeight="1" x14ac:dyDescent="0.25">
      <c r="A225" s="13" t="s">
        <v>131</v>
      </c>
      <c r="B225" s="14" t="s">
        <v>131</v>
      </c>
      <c r="C225" s="15" t="s">
        <v>149</v>
      </c>
      <c r="D225" s="16" t="s">
        <v>6</v>
      </c>
      <c r="E225" s="17">
        <v>4600</v>
      </c>
      <c r="F225" s="17">
        <v>0</v>
      </c>
      <c r="G225" s="17">
        <f t="shared" si="57"/>
        <v>4600</v>
      </c>
    </row>
    <row r="226" spans="1:7" ht="23.25" customHeight="1" x14ac:dyDescent="0.25">
      <c r="A226" s="13" t="s">
        <v>131</v>
      </c>
      <c r="B226" s="14" t="s">
        <v>131</v>
      </c>
      <c r="C226" s="15" t="s">
        <v>193</v>
      </c>
      <c r="D226" s="16" t="s">
        <v>194</v>
      </c>
      <c r="E226" s="17">
        <v>1000</v>
      </c>
      <c r="F226" s="17">
        <v>0</v>
      </c>
      <c r="G226" s="17">
        <f t="shared" si="57"/>
        <v>1000</v>
      </c>
    </row>
    <row r="227" spans="1:7" ht="29.25" customHeight="1" x14ac:dyDescent="0.25">
      <c r="A227" s="13" t="s">
        <v>131</v>
      </c>
      <c r="B227" s="14" t="s">
        <v>131</v>
      </c>
      <c r="C227" s="15" t="s">
        <v>209</v>
      </c>
      <c r="D227" s="16" t="s">
        <v>12</v>
      </c>
      <c r="E227" s="17">
        <v>33441</v>
      </c>
      <c r="F227" s="17">
        <v>0</v>
      </c>
      <c r="G227" s="17">
        <f t="shared" si="57"/>
        <v>33441</v>
      </c>
    </row>
    <row r="228" spans="1:7" x14ac:dyDescent="0.25">
      <c r="A228" s="8" t="s">
        <v>131</v>
      </c>
      <c r="B228" s="9" t="s">
        <v>75</v>
      </c>
      <c r="C228" s="10" t="s">
        <v>131</v>
      </c>
      <c r="D228" s="11" t="s">
        <v>29</v>
      </c>
      <c r="E228" s="12">
        <f>E229+E230+E231+E232+E233+E234+E235+E236+E237+E238+E239+E240+E241+E242+E243+E244+E245+E246+E247+E248+E249+E250+E251</f>
        <v>6355577</v>
      </c>
      <c r="F228" s="12">
        <f t="shared" ref="F228:G228" si="58">F229+F230+F231+F232+F233+F234+F235+F236+F237+F238+F239+F240+F241+F242+F243+F244+F245+F246+F247+F248+F249+F250+F251</f>
        <v>0</v>
      </c>
      <c r="G228" s="12">
        <f t="shared" si="58"/>
        <v>6355577</v>
      </c>
    </row>
    <row r="229" spans="1:7" ht="51.75" customHeight="1" x14ac:dyDescent="0.25">
      <c r="A229" s="13" t="s">
        <v>131</v>
      </c>
      <c r="B229" s="14" t="s">
        <v>131</v>
      </c>
      <c r="C229" s="15" t="s">
        <v>76</v>
      </c>
      <c r="D229" s="16" t="s">
        <v>157</v>
      </c>
      <c r="E229" s="17">
        <v>48000</v>
      </c>
      <c r="F229" s="17">
        <v>0</v>
      </c>
      <c r="G229" s="17">
        <f>E229+F229</f>
        <v>48000</v>
      </c>
    </row>
    <row r="230" spans="1:7" ht="40.5" customHeight="1" x14ac:dyDescent="0.25">
      <c r="A230" s="13" t="s">
        <v>131</v>
      </c>
      <c r="B230" s="14" t="s">
        <v>131</v>
      </c>
      <c r="C230" s="15" t="s">
        <v>245</v>
      </c>
      <c r="D230" s="16" t="s">
        <v>246</v>
      </c>
      <c r="E230" s="17">
        <v>1552000</v>
      </c>
      <c r="F230" s="17">
        <v>0</v>
      </c>
      <c r="G230" s="17">
        <f t="shared" ref="G230:G251" si="59">E230+F230</f>
        <v>1552000</v>
      </c>
    </row>
    <row r="231" spans="1:7" ht="34.5" customHeight="1" x14ac:dyDescent="0.25">
      <c r="A231" s="13" t="s">
        <v>131</v>
      </c>
      <c r="B231" s="14" t="s">
        <v>131</v>
      </c>
      <c r="C231" s="15" t="s">
        <v>197</v>
      </c>
      <c r="D231" s="16" t="s">
        <v>198</v>
      </c>
      <c r="E231" s="17">
        <v>58337</v>
      </c>
      <c r="F231" s="17">
        <v>0</v>
      </c>
      <c r="G231" s="17">
        <f t="shared" si="59"/>
        <v>58337</v>
      </c>
    </row>
    <row r="232" spans="1:7" ht="27" customHeight="1" x14ac:dyDescent="0.25">
      <c r="A232" s="13" t="s">
        <v>131</v>
      </c>
      <c r="B232" s="14" t="s">
        <v>131</v>
      </c>
      <c r="C232" s="15" t="s">
        <v>144</v>
      </c>
      <c r="D232" s="16" t="s">
        <v>3</v>
      </c>
      <c r="E232" s="17">
        <v>2804599.55</v>
      </c>
      <c r="F232" s="17">
        <v>0</v>
      </c>
      <c r="G232" s="17">
        <f t="shared" si="59"/>
        <v>2804599.55</v>
      </c>
    </row>
    <row r="233" spans="1:7" ht="20.25" customHeight="1" x14ac:dyDescent="0.25">
      <c r="A233" s="13" t="s">
        <v>131</v>
      </c>
      <c r="B233" s="14" t="s">
        <v>131</v>
      </c>
      <c r="C233" s="15" t="s">
        <v>199</v>
      </c>
      <c r="D233" s="16" t="s">
        <v>200</v>
      </c>
      <c r="E233" s="17">
        <v>198322.45</v>
      </c>
      <c r="F233" s="17">
        <v>0</v>
      </c>
      <c r="G233" s="17">
        <f t="shared" si="59"/>
        <v>198322.45</v>
      </c>
    </row>
    <row r="234" spans="1:7" ht="17.25" customHeight="1" x14ac:dyDescent="0.25">
      <c r="A234" s="13" t="s">
        <v>131</v>
      </c>
      <c r="B234" s="14" t="s">
        <v>131</v>
      </c>
      <c r="C234" s="15" t="s">
        <v>145</v>
      </c>
      <c r="D234" s="16" t="s">
        <v>4</v>
      </c>
      <c r="E234" s="17">
        <v>489836</v>
      </c>
      <c r="F234" s="17">
        <v>0</v>
      </c>
      <c r="G234" s="17">
        <f t="shared" si="59"/>
        <v>489836</v>
      </c>
    </row>
    <row r="235" spans="1:7" ht="34.5" customHeight="1" x14ac:dyDescent="0.25">
      <c r="A235" s="13" t="s">
        <v>131</v>
      </c>
      <c r="B235" s="14" t="s">
        <v>131</v>
      </c>
      <c r="C235" s="15" t="s">
        <v>146</v>
      </c>
      <c r="D235" s="16" t="s">
        <v>147</v>
      </c>
      <c r="E235" s="17">
        <v>56231</v>
      </c>
      <c r="F235" s="17">
        <v>0</v>
      </c>
      <c r="G235" s="17">
        <f t="shared" si="59"/>
        <v>56231</v>
      </c>
    </row>
    <row r="236" spans="1:7" ht="24.75" customHeight="1" x14ac:dyDescent="0.25">
      <c r="A236" s="13" t="s">
        <v>131</v>
      </c>
      <c r="B236" s="14" t="s">
        <v>131</v>
      </c>
      <c r="C236" s="15" t="s">
        <v>153</v>
      </c>
      <c r="D236" s="16" t="s">
        <v>154</v>
      </c>
      <c r="E236" s="17">
        <v>6000</v>
      </c>
      <c r="F236" s="17">
        <v>0</v>
      </c>
      <c r="G236" s="17">
        <f t="shared" si="59"/>
        <v>6000</v>
      </c>
    </row>
    <row r="237" spans="1:7" ht="28.5" customHeight="1" x14ac:dyDescent="0.25">
      <c r="A237" s="13" t="s">
        <v>131</v>
      </c>
      <c r="B237" s="14" t="s">
        <v>131</v>
      </c>
      <c r="C237" s="15" t="s">
        <v>148</v>
      </c>
      <c r="D237" s="16" t="s">
        <v>5</v>
      </c>
      <c r="E237" s="17">
        <v>135700</v>
      </c>
      <c r="F237" s="17">
        <v>0</v>
      </c>
      <c r="G237" s="17">
        <f t="shared" si="59"/>
        <v>135700</v>
      </c>
    </row>
    <row r="238" spans="1:7" ht="21.75" customHeight="1" x14ac:dyDescent="0.25">
      <c r="A238" s="13" t="s">
        <v>131</v>
      </c>
      <c r="B238" s="14" t="s">
        <v>131</v>
      </c>
      <c r="C238" s="15" t="s">
        <v>247</v>
      </c>
      <c r="D238" s="16" t="s">
        <v>248</v>
      </c>
      <c r="E238" s="17">
        <v>370430</v>
      </c>
      <c r="F238" s="17">
        <v>0</v>
      </c>
      <c r="G238" s="17">
        <f t="shared" si="59"/>
        <v>370430</v>
      </c>
    </row>
    <row r="239" spans="1:7" ht="30" customHeight="1" x14ac:dyDescent="0.25">
      <c r="A239" s="13" t="s">
        <v>131</v>
      </c>
      <c r="B239" s="14" t="s">
        <v>131</v>
      </c>
      <c r="C239" s="15" t="s">
        <v>239</v>
      </c>
      <c r="D239" s="16" t="s">
        <v>240</v>
      </c>
      <c r="E239" s="17">
        <v>20999</v>
      </c>
      <c r="F239" s="17">
        <v>0</v>
      </c>
      <c r="G239" s="17">
        <f t="shared" si="59"/>
        <v>20999</v>
      </c>
    </row>
    <row r="240" spans="1:7" x14ac:dyDescent="0.25">
      <c r="A240" s="13" t="s">
        <v>131</v>
      </c>
      <c r="B240" s="14" t="s">
        <v>131</v>
      </c>
      <c r="C240" s="15" t="s">
        <v>155</v>
      </c>
      <c r="D240" s="16" t="s">
        <v>9</v>
      </c>
      <c r="E240" s="17">
        <v>245000</v>
      </c>
      <c r="F240" s="17">
        <v>0</v>
      </c>
      <c r="G240" s="17">
        <f t="shared" si="59"/>
        <v>245000</v>
      </c>
    </row>
    <row r="241" spans="1:7" ht="23.25" customHeight="1" x14ac:dyDescent="0.25">
      <c r="A241" s="13" t="s">
        <v>131</v>
      </c>
      <c r="B241" s="14" t="s">
        <v>131</v>
      </c>
      <c r="C241" s="15" t="s">
        <v>158</v>
      </c>
      <c r="D241" s="16" t="s">
        <v>159</v>
      </c>
      <c r="E241" s="17">
        <v>4000</v>
      </c>
      <c r="F241" s="17">
        <v>0</v>
      </c>
      <c r="G241" s="17">
        <f t="shared" si="59"/>
        <v>4000</v>
      </c>
    </row>
    <row r="242" spans="1:7" ht="25.5" customHeight="1" x14ac:dyDescent="0.25">
      <c r="A242" s="13" t="s">
        <v>131</v>
      </c>
      <c r="B242" s="14" t="s">
        <v>131</v>
      </c>
      <c r="C242" s="15" t="s">
        <v>203</v>
      </c>
      <c r="D242" s="16" t="s">
        <v>204</v>
      </c>
      <c r="E242" s="17">
        <v>3550</v>
      </c>
      <c r="F242" s="17">
        <v>0</v>
      </c>
      <c r="G242" s="17">
        <f t="shared" si="59"/>
        <v>3550</v>
      </c>
    </row>
    <row r="243" spans="1:7" ht="24" customHeight="1" x14ac:dyDescent="0.25">
      <c r="A243" s="13" t="s">
        <v>131</v>
      </c>
      <c r="B243" s="14" t="s">
        <v>131</v>
      </c>
      <c r="C243" s="15" t="s">
        <v>149</v>
      </c>
      <c r="D243" s="16" t="s">
        <v>6</v>
      </c>
      <c r="E243" s="17">
        <v>93397</v>
      </c>
      <c r="F243" s="17">
        <v>0</v>
      </c>
      <c r="G243" s="17">
        <f t="shared" si="59"/>
        <v>93397</v>
      </c>
    </row>
    <row r="244" spans="1:7" ht="41.25" customHeight="1" x14ac:dyDescent="0.25">
      <c r="A244" s="13" t="s">
        <v>131</v>
      </c>
      <c r="B244" s="14" t="s">
        <v>131</v>
      </c>
      <c r="C244" s="15" t="s">
        <v>241</v>
      </c>
      <c r="D244" s="16" t="s">
        <v>242</v>
      </c>
      <c r="E244" s="17">
        <v>65000</v>
      </c>
      <c r="F244" s="17">
        <v>0</v>
      </c>
      <c r="G244" s="17">
        <f t="shared" si="59"/>
        <v>65000</v>
      </c>
    </row>
    <row r="245" spans="1:7" ht="33.75" customHeight="1" x14ac:dyDescent="0.25">
      <c r="A245" s="13" t="s">
        <v>131</v>
      </c>
      <c r="B245" s="14" t="s">
        <v>131</v>
      </c>
      <c r="C245" s="15" t="s">
        <v>193</v>
      </c>
      <c r="D245" s="16" t="s">
        <v>194</v>
      </c>
      <c r="E245" s="17">
        <v>6350</v>
      </c>
      <c r="F245" s="17">
        <v>0</v>
      </c>
      <c r="G245" s="17">
        <f t="shared" si="59"/>
        <v>6350</v>
      </c>
    </row>
    <row r="246" spans="1:7" ht="24" customHeight="1" x14ac:dyDescent="0.25">
      <c r="A246" s="13" t="s">
        <v>131</v>
      </c>
      <c r="B246" s="14" t="s">
        <v>131</v>
      </c>
      <c r="C246" s="15" t="s">
        <v>207</v>
      </c>
      <c r="D246" s="16" t="s">
        <v>208</v>
      </c>
      <c r="E246" s="17">
        <v>2951</v>
      </c>
      <c r="F246" s="17">
        <v>0</v>
      </c>
      <c r="G246" s="17">
        <f t="shared" si="59"/>
        <v>2951</v>
      </c>
    </row>
    <row r="247" spans="1:7" ht="19.5" customHeight="1" x14ac:dyDescent="0.25">
      <c r="A247" s="13" t="s">
        <v>131</v>
      </c>
      <c r="B247" s="14" t="s">
        <v>131</v>
      </c>
      <c r="C247" s="15" t="s">
        <v>150</v>
      </c>
      <c r="D247" s="16" t="s">
        <v>7</v>
      </c>
      <c r="E247" s="17">
        <v>2800</v>
      </c>
      <c r="F247" s="17">
        <v>0</v>
      </c>
      <c r="G247" s="17">
        <f t="shared" si="59"/>
        <v>2800</v>
      </c>
    </row>
    <row r="248" spans="1:7" ht="35.25" customHeight="1" x14ac:dyDescent="0.25">
      <c r="A248" s="13" t="s">
        <v>131</v>
      </c>
      <c r="B248" s="14" t="s">
        <v>131</v>
      </c>
      <c r="C248" s="15" t="s">
        <v>209</v>
      </c>
      <c r="D248" s="16" t="s">
        <v>12</v>
      </c>
      <c r="E248" s="17">
        <v>144242</v>
      </c>
      <c r="F248" s="17">
        <v>0</v>
      </c>
      <c r="G248" s="17">
        <f t="shared" si="59"/>
        <v>144242</v>
      </c>
    </row>
    <row r="249" spans="1:7" ht="23.25" customHeight="1" x14ac:dyDescent="0.25">
      <c r="A249" s="13" t="s">
        <v>131</v>
      </c>
      <c r="B249" s="14" t="s">
        <v>131</v>
      </c>
      <c r="C249" s="15" t="s">
        <v>243</v>
      </c>
      <c r="D249" s="16" t="s">
        <v>244</v>
      </c>
      <c r="E249" s="17">
        <v>323</v>
      </c>
      <c r="F249" s="17">
        <v>0</v>
      </c>
      <c r="G249" s="17">
        <f t="shared" si="59"/>
        <v>323</v>
      </c>
    </row>
    <row r="250" spans="1:7" ht="32.25" customHeight="1" x14ac:dyDescent="0.25">
      <c r="A250" s="13" t="s">
        <v>131</v>
      </c>
      <c r="B250" s="14" t="s">
        <v>131</v>
      </c>
      <c r="C250" s="15" t="s">
        <v>210</v>
      </c>
      <c r="D250" s="16" t="s">
        <v>15</v>
      </c>
      <c r="E250" s="17">
        <v>1999</v>
      </c>
      <c r="F250" s="17">
        <v>0</v>
      </c>
      <c r="G250" s="17">
        <f t="shared" si="59"/>
        <v>1999</v>
      </c>
    </row>
    <row r="251" spans="1:7" ht="36" customHeight="1" x14ac:dyDescent="0.25">
      <c r="A251" s="13" t="s">
        <v>131</v>
      </c>
      <c r="B251" s="14" t="s">
        <v>131</v>
      </c>
      <c r="C251" s="15" t="s">
        <v>179</v>
      </c>
      <c r="D251" s="16" t="s">
        <v>180</v>
      </c>
      <c r="E251" s="17">
        <v>45510</v>
      </c>
      <c r="F251" s="17">
        <v>0</v>
      </c>
      <c r="G251" s="17">
        <f t="shared" si="59"/>
        <v>45510</v>
      </c>
    </row>
    <row r="252" spans="1:7" x14ac:dyDescent="0.25">
      <c r="A252" s="8" t="s">
        <v>131</v>
      </c>
      <c r="B252" s="9" t="s">
        <v>77</v>
      </c>
      <c r="C252" s="10" t="s">
        <v>131</v>
      </c>
      <c r="D252" s="11" t="s">
        <v>78</v>
      </c>
      <c r="E252" s="12">
        <f>E253+E254+E255+E256+E257+E258+E259+E260+E261+E262+E263+E264+E265+E266+E267+E268+E269+E270</f>
        <v>1525768.8099999998</v>
      </c>
      <c r="F252" s="12">
        <f t="shared" ref="F252:G252" si="60">F253+F254+F255+F256+F257+F258+F259+F260+F261+F262+F263+F264+F265+F266+F267+F268+F269+F270</f>
        <v>0</v>
      </c>
      <c r="G252" s="12">
        <f t="shared" si="60"/>
        <v>1525768.8099999998</v>
      </c>
    </row>
    <row r="253" spans="1:7" ht="59.25" customHeight="1" x14ac:dyDescent="0.25">
      <c r="A253" s="13" t="s">
        <v>131</v>
      </c>
      <c r="B253" s="14" t="s">
        <v>131</v>
      </c>
      <c r="C253" s="15" t="s">
        <v>249</v>
      </c>
      <c r="D253" s="16" t="s">
        <v>250</v>
      </c>
      <c r="E253" s="17">
        <v>424495.45</v>
      </c>
      <c r="F253" s="17">
        <v>0</v>
      </c>
      <c r="G253" s="17">
        <f>E253+F253</f>
        <v>424495.45</v>
      </c>
    </row>
    <row r="254" spans="1:7" ht="36" customHeight="1" x14ac:dyDescent="0.25">
      <c r="A254" s="13" t="s">
        <v>131</v>
      </c>
      <c r="B254" s="14" t="s">
        <v>131</v>
      </c>
      <c r="C254" s="15" t="s">
        <v>245</v>
      </c>
      <c r="D254" s="16" t="s">
        <v>246</v>
      </c>
      <c r="E254" s="17">
        <v>240000</v>
      </c>
      <c r="F254" s="17">
        <v>0</v>
      </c>
      <c r="G254" s="17">
        <f t="shared" ref="G254:G270" si="61">E254+F254</f>
        <v>240000</v>
      </c>
    </row>
    <row r="255" spans="1:7" ht="30" customHeight="1" x14ac:dyDescent="0.25">
      <c r="A255" s="13" t="s">
        <v>131</v>
      </c>
      <c r="B255" s="14" t="s">
        <v>131</v>
      </c>
      <c r="C255" s="15" t="s">
        <v>197</v>
      </c>
      <c r="D255" s="16" t="s">
        <v>198</v>
      </c>
      <c r="E255" s="17">
        <v>1215.23</v>
      </c>
      <c r="F255" s="17">
        <v>0</v>
      </c>
      <c r="G255" s="17">
        <f t="shared" si="61"/>
        <v>1215.23</v>
      </c>
    </row>
    <row r="256" spans="1:7" ht="23.25" customHeight="1" x14ac:dyDescent="0.25">
      <c r="A256" s="13" t="s">
        <v>131</v>
      </c>
      <c r="B256" s="14" t="s">
        <v>131</v>
      </c>
      <c r="C256" s="15" t="s">
        <v>144</v>
      </c>
      <c r="D256" s="16" t="s">
        <v>3</v>
      </c>
      <c r="E256" s="17">
        <v>450071.98</v>
      </c>
      <c r="F256" s="17">
        <v>0</v>
      </c>
      <c r="G256" s="17">
        <f t="shared" si="61"/>
        <v>450071.98</v>
      </c>
    </row>
    <row r="257" spans="1:7" ht="16.5" customHeight="1" x14ac:dyDescent="0.25">
      <c r="A257" s="13" t="s">
        <v>131</v>
      </c>
      <c r="B257" s="14" t="s">
        <v>131</v>
      </c>
      <c r="C257" s="15" t="s">
        <v>199</v>
      </c>
      <c r="D257" s="16" t="s">
        <v>200</v>
      </c>
      <c r="E257" s="17">
        <v>65699.679999999993</v>
      </c>
      <c r="F257" s="17">
        <v>0</v>
      </c>
      <c r="G257" s="17">
        <f t="shared" si="61"/>
        <v>65699.679999999993</v>
      </c>
    </row>
    <row r="258" spans="1:7" ht="23.25" customHeight="1" x14ac:dyDescent="0.25">
      <c r="A258" s="13" t="s">
        <v>131</v>
      </c>
      <c r="B258" s="14" t="s">
        <v>131</v>
      </c>
      <c r="C258" s="15" t="s">
        <v>145</v>
      </c>
      <c r="D258" s="16" t="s">
        <v>4</v>
      </c>
      <c r="E258" s="17">
        <v>92903.13</v>
      </c>
      <c r="F258" s="17">
        <v>0</v>
      </c>
      <c r="G258" s="17">
        <f t="shared" si="61"/>
        <v>92903.13</v>
      </c>
    </row>
    <row r="259" spans="1:7" ht="43.5" customHeight="1" x14ac:dyDescent="0.25">
      <c r="A259" s="13" t="s">
        <v>131</v>
      </c>
      <c r="B259" s="14" t="s">
        <v>131</v>
      </c>
      <c r="C259" s="15" t="s">
        <v>146</v>
      </c>
      <c r="D259" s="16" t="s">
        <v>147</v>
      </c>
      <c r="E259" s="17">
        <v>10971.73</v>
      </c>
      <c r="F259" s="17">
        <v>0</v>
      </c>
      <c r="G259" s="17">
        <f t="shared" si="61"/>
        <v>10971.73</v>
      </c>
    </row>
    <row r="260" spans="1:7" ht="24" customHeight="1" x14ac:dyDescent="0.25">
      <c r="A260" s="13" t="s">
        <v>131</v>
      </c>
      <c r="B260" s="14" t="s">
        <v>131</v>
      </c>
      <c r="C260" s="15" t="s">
        <v>153</v>
      </c>
      <c r="D260" s="16" t="s">
        <v>154</v>
      </c>
      <c r="E260" s="17">
        <v>2100</v>
      </c>
      <c r="F260" s="17">
        <v>0</v>
      </c>
      <c r="G260" s="17">
        <f t="shared" si="61"/>
        <v>2100</v>
      </c>
    </row>
    <row r="261" spans="1:7" ht="24" customHeight="1" x14ac:dyDescent="0.25">
      <c r="A261" s="13" t="s">
        <v>131</v>
      </c>
      <c r="B261" s="14" t="s">
        <v>131</v>
      </c>
      <c r="C261" s="15" t="s">
        <v>148</v>
      </c>
      <c r="D261" s="16" t="s">
        <v>5</v>
      </c>
      <c r="E261" s="17">
        <v>52830.07</v>
      </c>
      <c r="F261" s="17">
        <v>0</v>
      </c>
      <c r="G261" s="17">
        <f t="shared" si="61"/>
        <v>52830.07</v>
      </c>
    </row>
    <row r="262" spans="1:7" ht="29.25" customHeight="1" x14ac:dyDescent="0.25">
      <c r="A262" s="13" t="s">
        <v>131</v>
      </c>
      <c r="B262" s="14" t="s">
        <v>131</v>
      </c>
      <c r="C262" s="15" t="s">
        <v>239</v>
      </c>
      <c r="D262" s="16" t="s">
        <v>240</v>
      </c>
      <c r="E262" s="17">
        <v>2000</v>
      </c>
      <c r="F262" s="17">
        <v>0</v>
      </c>
      <c r="G262" s="17">
        <f t="shared" si="61"/>
        <v>2000</v>
      </c>
    </row>
    <row r="263" spans="1:7" x14ac:dyDescent="0.25">
      <c r="A263" s="13" t="s">
        <v>131</v>
      </c>
      <c r="B263" s="14" t="s">
        <v>131</v>
      </c>
      <c r="C263" s="15" t="s">
        <v>155</v>
      </c>
      <c r="D263" s="16" t="s">
        <v>9</v>
      </c>
      <c r="E263" s="17">
        <v>84908.22</v>
      </c>
      <c r="F263" s="17">
        <v>0</v>
      </c>
      <c r="G263" s="17">
        <f t="shared" si="61"/>
        <v>84908.22</v>
      </c>
    </row>
    <row r="264" spans="1:7" ht="23.25" customHeight="1" x14ac:dyDescent="0.25">
      <c r="A264" s="13" t="s">
        <v>131</v>
      </c>
      <c r="B264" s="14" t="s">
        <v>131</v>
      </c>
      <c r="C264" s="15" t="s">
        <v>158</v>
      </c>
      <c r="D264" s="16" t="s">
        <v>159</v>
      </c>
      <c r="E264" s="17">
        <v>20000</v>
      </c>
      <c r="F264" s="17">
        <v>0</v>
      </c>
      <c r="G264" s="17">
        <f t="shared" si="61"/>
        <v>20000</v>
      </c>
    </row>
    <row r="265" spans="1:7" ht="24.75" customHeight="1" x14ac:dyDescent="0.25">
      <c r="A265" s="13" t="s">
        <v>131</v>
      </c>
      <c r="B265" s="14" t="s">
        <v>131</v>
      </c>
      <c r="C265" s="15" t="s">
        <v>203</v>
      </c>
      <c r="D265" s="16" t="s">
        <v>204</v>
      </c>
      <c r="E265" s="17">
        <v>1841</v>
      </c>
      <c r="F265" s="17">
        <v>0</v>
      </c>
      <c r="G265" s="17">
        <f t="shared" si="61"/>
        <v>1841</v>
      </c>
    </row>
    <row r="266" spans="1:7" ht="21.75" customHeight="1" x14ac:dyDescent="0.25">
      <c r="A266" s="13" t="s">
        <v>131</v>
      </c>
      <c r="B266" s="14" t="s">
        <v>131</v>
      </c>
      <c r="C266" s="15" t="s">
        <v>149</v>
      </c>
      <c r="D266" s="16" t="s">
        <v>6</v>
      </c>
      <c r="E266" s="17">
        <v>48546.2</v>
      </c>
      <c r="F266" s="17">
        <v>0</v>
      </c>
      <c r="G266" s="17">
        <f t="shared" si="61"/>
        <v>48546.2</v>
      </c>
    </row>
    <row r="267" spans="1:7" ht="33.75" customHeight="1" x14ac:dyDescent="0.25">
      <c r="A267" s="13" t="s">
        <v>131</v>
      </c>
      <c r="B267" s="14" t="s">
        <v>131</v>
      </c>
      <c r="C267" s="15" t="s">
        <v>193</v>
      </c>
      <c r="D267" s="16" t="s">
        <v>194</v>
      </c>
      <c r="E267" s="17">
        <v>4952.62</v>
      </c>
      <c r="F267" s="17">
        <v>0</v>
      </c>
      <c r="G267" s="17">
        <f t="shared" si="61"/>
        <v>4952.62</v>
      </c>
    </row>
    <row r="268" spans="1:7" ht="17.25" customHeight="1" x14ac:dyDescent="0.25">
      <c r="A268" s="13" t="s">
        <v>131</v>
      </c>
      <c r="B268" s="14" t="s">
        <v>131</v>
      </c>
      <c r="C268" s="15" t="s">
        <v>207</v>
      </c>
      <c r="D268" s="16" t="s">
        <v>208</v>
      </c>
      <c r="E268" s="17">
        <v>0</v>
      </c>
      <c r="F268" s="17">
        <v>0</v>
      </c>
      <c r="G268" s="17">
        <f t="shared" si="61"/>
        <v>0</v>
      </c>
    </row>
    <row r="269" spans="1:7" ht="16.5" customHeight="1" x14ac:dyDescent="0.25">
      <c r="A269" s="13" t="s">
        <v>131</v>
      </c>
      <c r="B269" s="14" t="s">
        <v>131</v>
      </c>
      <c r="C269" s="15" t="s">
        <v>150</v>
      </c>
      <c r="D269" s="16" t="s">
        <v>7</v>
      </c>
      <c r="E269" s="17">
        <v>503.5</v>
      </c>
      <c r="F269" s="17">
        <v>0</v>
      </c>
      <c r="G269" s="17">
        <f t="shared" si="61"/>
        <v>503.5</v>
      </c>
    </row>
    <row r="270" spans="1:7" ht="31.5" customHeight="1" x14ac:dyDescent="0.25">
      <c r="A270" s="13" t="s">
        <v>131</v>
      </c>
      <c r="B270" s="14" t="s">
        <v>131</v>
      </c>
      <c r="C270" s="15" t="s">
        <v>209</v>
      </c>
      <c r="D270" s="16" t="s">
        <v>12</v>
      </c>
      <c r="E270" s="17">
        <v>22730</v>
      </c>
      <c r="F270" s="17">
        <v>0</v>
      </c>
      <c r="G270" s="17">
        <f t="shared" si="61"/>
        <v>22730</v>
      </c>
    </row>
    <row r="271" spans="1:7" x14ac:dyDescent="0.25">
      <c r="A271" s="8" t="s">
        <v>131</v>
      </c>
      <c r="B271" s="9" t="s">
        <v>251</v>
      </c>
      <c r="C271" s="10" t="s">
        <v>131</v>
      </c>
      <c r="D271" s="11" t="s">
        <v>252</v>
      </c>
      <c r="E271" s="12">
        <f>E272</f>
        <v>1093000</v>
      </c>
      <c r="F271" s="12">
        <f t="shared" ref="F271:G271" si="62">F272</f>
        <v>0</v>
      </c>
      <c r="G271" s="12">
        <f t="shared" si="62"/>
        <v>1093000</v>
      </c>
    </row>
    <row r="272" spans="1:7" ht="27.75" customHeight="1" x14ac:dyDescent="0.25">
      <c r="A272" s="13" t="s">
        <v>131</v>
      </c>
      <c r="B272" s="14" t="s">
        <v>131</v>
      </c>
      <c r="C272" s="15" t="s">
        <v>149</v>
      </c>
      <c r="D272" s="16" t="s">
        <v>6</v>
      </c>
      <c r="E272" s="17">
        <v>1093000</v>
      </c>
      <c r="F272" s="17">
        <v>0</v>
      </c>
      <c r="G272" s="17">
        <f>E272+F272</f>
        <v>1093000</v>
      </c>
    </row>
    <row r="273" spans="1:7" ht="35.25" customHeight="1" x14ac:dyDescent="0.25">
      <c r="A273" s="8" t="s">
        <v>131</v>
      </c>
      <c r="B273" s="9" t="s">
        <v>253</v>
      </c>
      <c r="C273" s="10" t="s">
        <v>131</v>
      </c>
      <c r="D273" s="11" t="s">
        <v>254</v>
      </c>
      <c r="E273" s="12">
        <f>E274+E275</f>
        <v>93176</v>
      </c>
      <c r="F273" s="12">
        <f t="shared" ref="F273:G273" si="63">F274+F275</f>
        <v>0</v>
      </c>
      <c r="G273" s="12">
        <f t="shared" si="63"/>
        <v>93176</v>
      </c>
    </row>
    <row r="274" spans="1:7" ht="27" customHeight="1" x14ac:dyDescent="0.25">
      <c r="A274" s="13" t="s">
        <v>131</v>
      </c>
      <c r="B274" s="14" t="s">
        <v>131</v>
      </c>
      <c r="C274" s="15" t="s">
        <v>149</v>
      </c>
      <c r="D274" s="16" t="s">
        <v>6</v>
      </c>
      <c r="E274" s="17">
        <v>37285</v>
      </c>
      <c r="F274" s="17">
        <v>0</v>
      </c>
      <c r="G274" s="17">
        <f>E274+F274</f>
        <v>37285</v>
      </c>
    </row>
    <row r="275" spans="1:7" ht="46.5" customHeight="1" x14ac:dyDescent="0.25">
      <c r="A275" s="13" t="s">
        <v>131</v>
      </c>
      <c r="B275" s="14" t="s">
        <v>131</v>
      </c>
      <c r="C275" s="15" t="s">
        <v>210</v>
      </c>
      <c r="D275" s="16" t="s">
        <v>15</v>
      </c>
      <c r="E275" s="17">
        <v>55891</v>
      </c>
      <c r="F275" s="17">
        <v>0</v>
      </c>
      <c r="G275" s="17">
        <f>E275+F275</f>
        <v>55891</v>
      </c>
    </row>
    <row r="276" spans="1:7" ht="25.5" customHeight="1" x14ac:dyDescent="0.25">
      <c r="A276" s="8" t="s">
        <v>131</v>
      </c>
      <c r="B276" s="9" t="s">
        <v>80</v>
      </c>
      <c r="C276" s="10" t="s">
        <v>131</v>
      </c>
      <c r="D276" s="11" t="s">
        <v>81</v>
      </c>
      <c r="E276" s="12">
        <f>E277+E278+E279+E280+E281+E282+E283+E284+E285+E286+E287</f>
        <v>610056</v>
      </c>
      <c r="F276" s="12">
        <f t="shared" ref="F276:G276" si="64">F277+F278+F279+F280+F281+F282+F283+F284+F285+F286+F287</f>
        <v>0</v>
      </c>
      <c r="G276" s="12">
        <f t="shared" si="64"/>
        <v>610056</v>
      </c>
    </row>
    <row r="277" spans="1:7" ht="32.25" customHeight="1" x14ac:dyDescent="0.25">
      <c r="A277" s="13" t="s">
        <v>131</v>
      </c>
      <c r="B277" s="14" t="s">
        <v>131</v>
      </c>
      <c r="C277" s="15" t="s">
        <v>197</v>
      </c>
      <c r="D277" s="16" t="s">
        <v>198</v>
      </c>
      <c r="E277" s="17">
        <v>1500</v>
      </c>
      <c r="F277" s="17">
        <v>0</v>
      </c>
      <c r="G277" s="17">
        <f>E277+F277</f>
        <v>1500</v>
      </c>
    </row>
    <row r="278" spans="1:7" ht="42" customHeight="1" x14ac:dyDescent="0.25">
      <c r="A278" s="13" t="s">
        <v>131</v>
      </c>
      <c r="B278" s="14" t="s">
        <v>131</v>
      </c>
      <c r="C278" s="15" t="s">
        <v>144</v>
      </c>
      <c r="D278" s="16" t="s">
        <v>3</v>
      </c>
      <c r="E278" s="17">
        <v>264000</v>
      </c>
      <c r="F278" s="17">
        <v>0</v>
      </c>
      <c r="G278" s="17">
        <f t="shared" ref="G278:G287" si="65">E278+F278</f>
        <v>264000</v>
      </c>
    </row>
    <row r="279" spans="1:7" ht="23.25" customHeight="1" x14ac:dyDescent="0.25">
      <c r="A279" s="13" t="s">
        <v>131</v>
      </c>
      <c r="B279" s="14" t="s">
        <v>131</v>
      </c>
      <c r="C279" s="15" t="s">
        <v>199</v>
      </c>
      <c r="D279" s="16" t="s">
        <v>200</v>
      </c>
      <c r="E279" s="17">
        <v>19723</v>
      </c>
      <c r="F279" s="17">
        <v>0</v>
      </c>
      <c r="G279" s="17">
        <f t="shared" si="65"/>
        <v>19723</v>
      </c>
    </row>
    <row r="280" spans="1:7" ht="27.75" customHeight="1" x14ac:dyDescent="0.25">
      <c r="A280" s="13" t="s">
        <v>131</v>
      </c>
      <c r="B280" s="14" t="s">
        <v>131</v>
      </c>
      <c r="C280" s="15" t="s">
        <v>145</v>
      </c>
      <c r="D280" s="16" t="s">
        <v>4</v>
      </c>
      <c r="E280" s="17">
        <v>49290</v>
      </c>
      <c r="F280" s="17">
        <v>0</v>
      </c>
      <c r="G280" s="17">
        <f t="shared" si="65"/>
        <v>49290</v>
      </c>
    </row>
    <row r="281" spans="1:7" ht="50.25" customHeight="1" x14ac:dyDescent="0.25">
      <c r="A281" s="13" t="s">
        <v>131</v>
      </c>
      <c r="B281" s="14" t="s">
        <v>131</v>
      </c>
      <c r="C281" s="15" t="s">
        <v>146</v>
      </c>
      <c r="D281" s="16" t="s">
        <v>147</v>
      </c>
      <c r="E281" s="17">
        <v>5124</v>
      </c>
      <c r="F281" s="17">
        <v>0</v>
      </c>
      <c r="G281" s="17">
        <f t="shared" si="65"/>
        <v>5124</v>
      </c>
    </row>
    <row r="282" spans="1:7" ht="28.5" customHeight="1" x14ac:dyDescent="0.25">
      <c r="A282" s="13" t="s">
        <v>131</v>
      </c>
      <c r="B282" s="14" t="s">
        <v>131</v>
      </c>
      <c r="C282" s="15" t="s">
        <v>148</v>
      </c>
      <c r="D282" s="16" t="s">
        <v>5</v>
      </c>
      <c r="E282" s="17">
        <v>28100</v>
      </c>
      <c r="F282" s="17">
        <v>0</v>
      </c>
      <c r="G282" s="17">
        <f t="shared" si="65"/>
        <v>28100</v>
      </c>
    </row>
    <row r="283" spans="1:7" ht="23.25" customHeight="1" x14ac:dyDescent="0.25">
      <c r="A283" s="13" t="s">
        <v>131</v>
      </c>
      <c r="B283" s="14" t="s">
        <v>131</v>
      </c>
      <c r="C283" s="15" t="s">
        <v>247</v>
      </c>
      <c r="D283" s="16" t="s">
        <v>248</v>
      </c>
      <c r="E283" s="17">
        <v>226000</v>
      </c>
      <c r="F283" s="17">
        <v>0</v>
      </c>
      <c r="G283" s="17">
        <f t="shared" si="65"/>
        <v>226000</v>
      </c>
    </row>
    <row r="284" spans="1:7" ht="21" customHeight="1" x14ac:dyDescent="0.25">
      <c r="A284" s="13" t="s">
        <v>131</v>
      </c>
      <c r="B284" s="14" t="s">
        <v>131</v>
      </c>
      <c r="C284" s="15" t="s">
        <v>158</v>
      </c>
      <c r="D284" s="16" t="s">
        <v>159</v>
      </c>
      <c r="E284" s="17">
        <v>0</v>
      </c>
      <c r="F284" s="17">
        <v>0</v>
      </c>
      <c r="G284" s="17">
        <f t="shared" si="65"/>
        <v>0</v>
      </c>
    </row>
    <row r="285" spans="1:7" ht="22.5" customHeight="1" x14ac:dyDescent="0.25">
      <c r="A285" s="13" t="s">
        <v>131</v>
      </c>
      <c r="B285" s="14" t="s">
        <v>131</v>
      </c>
      <c r="C285" s="15" t="s">
        <v>203</v>
      </c>
      <c r="D285" s="16" t="s">
        <v>204</v>
      </c>
      <c r="E285" s="17">
        <v>1785</v>
      </c>
      <c r="F285" s="17">
        <v>0</v>
      </c>
      <c r="G285" s="17">
        <f t="shared" si="65"/>
        <v>1785</v>
      </c>
    </row>
    <row r="286" spans="1:7" ht="21" customHeight="1" x14ac:dyDescent="0.25">
      <c r="A286" s="13" t="s">
        <v>131</v>
      </c>
      <c r="B286" s="14" t="s">
        <v>131</v>
      </c>
      <c r="C286" s="15" t="s">
        <v>149</v>
      </c>
      <c r="D286" s="16" t="s">
        <v>6</v>
      </c>
      <c r="E286" s="17">
        <v>4700</v>
      </c>
      <c r="F286" s="17">
        <v>0</v>
      </c>
      <c r="G286" s="17">
        <f t="shared" si="65"/>
        <v>4700</v>
      </c>
    </row>
    <row r="287" spans="1:7" ht="28.5" customHeight="1" x14ac:dyDescent="0.25">
      <c r="A287" s="13" t="s">
        <v>131</v>
      </c>
      <c r="B287" s="14" t="s">
        <v>131</v>
      </c>
      <c r="C287" s="19" t="s">
        <v>209</v>
      </c>
      <c r="D287" s="16" t="s">
        <v>12</v>
      </c>
      <c r="E287" s="17">
        <v>9834</v>
      </c>
      <c r="F287" s="17">
        <v>0</v>
      </c>
      <c r="G287" s="17">
        <f t="shared" si="65"/>
        <v>9834</v>
      </c>
    </row>
    <row r="288" spans="1:7" ht="63" customHeight="1" x14ac:dyDescent="0.25">
      <c r="A288" s="8" t="s">
        <v>131</v>
      </c>
      <c r="B288" s="9" t="s">
        <v>255</v>
      </c>
      <c r="C288" s="20" t="s">
        <v>131</v>
      </c>
      <c r="D288" s="21" t="s">
        <v>256</v>
      </c>
      <c r="E288" s="12">
        <f>E289+E290+E291+E292+E293+E294+E295</f>
        <v>238520</v>
      </c>
      <c r="F288" s="12">
        <f t="shared" ref="F288:G288" si="66">F289+F290+F291+F292+F293+F294+F295</f>
        <v>0</v>
      </c>
      <c r="G288" s="12">
        <f t="shared" si="66"/>
        <v>238520</v>
      </c>
    </row>
    <row r="289" spans="1:7" ht="27" customHeight="1" x14ac:dyDescent="0.25">
      <c r="A289" s="13" t="s">
        <v>131</v>
      </c>
      <c r="B289" s="14" t="s">
        <v>131</v>
      </c>
      <c r="C289" s="22" t="s">
        <v>144</v>
      </c>
      <c r="D289" s="16" t="s">
        <v>3</v>
      </c>
      <c r="E289" s="17">
        <v>152775</v>
      </c>
      <c r="F289" s="17">
        <v>0</v>
      </c>
      <c r="G289" s="17">
        <f>E289+F289</f>
        <v>152775</v>
      </c>
    </row>
    <row r="290" spans="1:7" ht="24" customHeight="1" x14ac:dyDescent="0.25">
      <c r="A290" s="13" t="s">
        <v>131</v>
      </c>
      <c r="B290" s="14" t="s">
        <v>131</v>
      </c>
      <c r="C290" s="15" t="s">
        <v>199</v>
      </c>
      <c r="D290" s="16" t="s">
        <v>200</v>
      </c>
      <c r="E290" s="17">
        <v>9340</v>
      </c>
      <c r="F290" s="17">
        <v>0</v>
      </c>
      <c r="G290" s="17">
        <f t="shared" ref="G290:G295" si="67">E290+F290</f>
        <v>9340</v>
      </c>
    </row>
    <row r="291" spans="1:7" ht="23.25" customHeight="1" x14ac:dyDescent="0.25">
      <c r="A291" s="13" t="s">
        <v>131</v>
      </c>
      <c r="B291" s="14" t="s">
        <v>131</v>
      </c>
      <c r="C291" s="15" t="s">
        <v>145</v>
      </c>
      <c r="D291" s="23" t="s">
        <v>4</v>
      </c>
      <c r="E291" s="17">
        <v>28488</v>
      </c>
      <c r="F291" s="17">
        <v>0</v>
      </c>
      <c r="G291" s="17">
        <f t="shared" si="67"/>
        <v>28488</v>
      </c>
    </row>
    <row r="292" spans="1:7" ht="42.75" customHeight="1" x14ac:dyDescent="0.25">
      <c r="A292" s="13" t="s">
        <v>131</v>
      </c>
      <c r="B292" s="14" t="s">
        <v>131</v>
      </c>
      <c r="C292" s="24" t="s">
        <v>146</v>
      </c>
      <c r="D292" s="25" t="s">
        <v>147</v>
      </c>
      <c r="E292" s="26">
        <v>4627</v>
      </c>
      <c r="F292" s="17">
        <v>0</v>
      </c>
      <c r="G292" s="17">
        <f t="shared" si="67"/>
        <v>4627</v>
      </c>
    </row>
    <row r="293" spans="1:7" ht="21" customHeight="1" x14ac:dyDescent="0.25">
      <c r="A293" s="13" t="s">
        <v>131</v>
      </c>
      <c r="B293" s="14" t="s">
        <v>131</v>
      </c>
      <c r="C293" s="24" t="s">
        <v>148</v>
      </c>
      <c r="D293" s="25" t="s">
        <v>5</v>
      </c>
      <c r="E293" s="26">
        <v>19500</v>
      </c>
      <c r="F293" s="17">
        <v>0</v>
      </c>
      <c r="G293" s="17">
        <f t="shared" si="67"/>
        <v>19500</v>
      </c>
    </row>
    <row r="294" spans="1:7" ht="25.5" customHeight="1" x14ac:dyDescent="0.25">
      <c r="A294" s="13" t="s">
        <v>131</v>
      </c>
      <c r="B294" s="14" t="s">
        <v>131</v>
      </c>
      <c r="C294" s="15" t="s">
        <v>239</v>
      </c>
      <c r="D294" s="27" t="s">
        <v>240</v>
      </c>
      <c r="E294" s="17">
        <v>13000</v>
      </c>
      <c r="F294" s="17">
        <v>0</v>
      </c>
      <c r="G294" s="17">
        <f t="shared" si="67"/>
        <v>13000</v>
      </c>
    </row>
    <row r="295" spans="1:7" ht="24" customHeight="1" x14ac:dyDescent="0.25">
      <c r="A295" s="13" t="s">
        <v>131</v>
      </c>
      <c r="B295" s="14" t="s">
        <v>131</v>
      </c>
      <c r="C295" s="15" t="s">
        <v>158</v>
      </c>
      <c r="D295" s="16" t="s">
        <v>159</v>
      </c>
      <c r="E295" s="17">
        <v>10790</v>
      </c>
      <c r="F295" s="17">
        <v>0</v>
      </c>
      <c r="G295" s="17">
        <f t="shared" si="67"/>
        <v>10790</v>
      </c>
    </row>
    <row r="296" spans="1:7" ht="54.75" customHeight="1" x14ac:dyDescent="0.25">
      <c r="A296" s="8" t="s">
        <v>131</v>
      </c>
      <c r="B296" s="9" t="s">
        <v>257</v>
      </c>
      <c r="C296" s="10" t="s">
        <v>131</v>
      </c>
      <c r="D296" s="11" t="s">
        <v>258</v>
      </c>
      <c r="E296" s="12">
        <f>E297+E298+E299+E300+E301+E302</f>
        <v>815174</v>
      </c>
      <c r="F296" s="12">
        <f t="shared" ref="F296:G296" si="68">F297+F298+F299+F300+F301+F302</f>
        <v>0</v>
      </c>
      <c r="G296" s="12">
        <f t="shared" si="68"/>
        <v>815174</v>
      </c>
    </row>
    <row r="297" spans="1:7" ht="26.25" customHeight="1" x14ac:dyDescent="0.25">
      <c r="A297" s="13" t="s">
        <v>131</v>
      </c>
      <c r="B297" s="14" t="s">
        <v>131</v>
      </c>
      <c r="C297" s="15" t="s">
        <v>144</v>
      </c>
      <c r="D297" s="16" t="s">
        <v>3</v>
      </c>
      <c r="E297" s="17">
        <v>623038</v>
      </c>
      <c r="F297" s="17">
        <v>0</v>
      </c>
      <c r="G297" s="17">
        <f>E297+F297</f>
        <v>623038</v>
      </c>
    </row>
    <row r="298" spans="1:7" ht="24" customHeight="1" x14ac:dyDescent="0.25">
      <c r="A298" s="13" t="s">
        <v>131</v>
      </c>
      <c r="B298" s="14" t="s">
        <v>131</v>
      </c>
      <c r="C298" s="15" t="s">
        <v>145</v>
      </c>
      <c r="D298" s="16" t="s">
        <v>4</v>
      </c>
      <c r="E298" s="17">
        <v>122751</v>
      </c>
      <c r="F298" s="17">
        <v>0</v>
      </c>
      <c r="G298" s="17">
        <f t="shared" ref="G298:G302" si="69">E298+F298</f>
        <v>122751</v>
      </c>
    </row>
    <row r="299" spans="1:7" ht="40.5" customHeight="1" x14ac:dyDescent="0.25">
      <c r="A299" s="13" t="s">
        <v>131</v>
      </c>
      <c r="B299" s="14" t="s">
        <v>131</v>
      </c>
      <c r="C299" s="15" t="s">
        <v>146</v>
      </c>
      <c r="D299" s="16" t="s">
        <v>147</v>
      </c>
      <c r="E299" s="17">
        <v>14455</v>
      </c>
      <c r="F299" s="17">
        <v>0</v>
      </c>
      <c r="G299" s="17">
        <f t="shared" si="69"/>
        <v>14455</v>
      </c>
    </row>
    <row r="300" spans="1:7" ht="24.75" customHeight="1" x14ac:dyDescent="0.25">
      <c r="A300" s="13" t="s">
        <v>131</v>
      </c>
      <c r="B300" s="14" t="s">
        <v>131</v>
      </c>
      <c r="C300" s="15" t="s">
        <v>148</v>
      </c>
      <c r="D300" s="16" t="s">
        <v>5</v>
      </c>
      <c r="E300" s="17">
        <v>17000</v>
      </c>
      <c r="F300" s="17">
        <v>0</v>
      </c>
      <c r="G300" s="17">
        <f t="shared" si="69"/>
        <v>17000</v>
      </c>
    </row>
    <row r="301" spans="1:7" ht="24" customHeight="1" x14ac:dyDescent="0.25">
      <c r="A301" s="13" t="s">
        <v>131</v>
      </c>
      <c r="B301" s="14" t="s">
        <v>131</v>
      </c>
      <c r="C301" s="15" t="s">
        <v>239</v>
      </c>
      <c r="D301" s="16" t="s">
        <v>240</v>
      </c>
      <c r="E301" s="17">
        <v>26930</v>
      </c>
      <c r="F301" s="17">
        <v>0</v>
      </c>
      <c r="G301" s="17">
        <f t="shared" si="69"/>
        <v>26930</v>
      </c>
    </row>
    <row r="302" spans="1:7" ht="21.75" customHeight="1" x14ac:dyDescent="0.25">
      <c r="A302" s="13" t="s">
        <v>131</v>
      </c>
      <c r="B302" s="14" t="s">
        <v>131</v>
      </c>
      <c r="C302" s="15" t="s">
        <v>158</v>
      </c>
      <c r="D302" s="16" t="s">
        <v>159</v>
      </c>
      <c r="E302" s="17">
        <v>11000</v>
      </c>
      <c r="F302" s="17">
        <v>0</v>
      </c>
      <c r="G302" s="17">
        <f t="shared" si="69"/>
        <v>11000</v>
      </c>
    </row>
    <row r="303" spans="1:7" ht="52.5" customHeight="1" x14ac:dyDescent="0.25">
      <c r="A303" s="8" t="s">
        <v>131</v>
      </c>
      <c r="B303" s="9" t="s">
        <v>82</v>
      </c>
      <c r="C303" s="10" t="s">
        <v>131</v>
      </c>
      <c r="D303" s="11" t="s">
        <v>83</v>
      </c>
      <c r="E303" s="12">
        <f>E304+E305</f>
        <v>146643.81000000003</v>
      </c>
      <c r="F303" s="12">
        <f t="shared" ref="F303" si="70">F304+F305</f>
        <v>0</v>
      </c>
      <c r="G303" s="306">
        <f t="shared" ref="G303:G305" si="71">E303+F303</f>
        <v>146643.81000000003</v>
      </c>
    </row>
    <row r="304" spans="1:7" ht="23.25" customHeight="1" x14ac:dyDescent="0.25">
      <c r="A304" s="13" t="s">
        <v>131</v>
      </c>
      <c r="B304" s="14" t="s">
        <v>131</v>
      </c>
      <c r="C304" s="15" t="s">
        <v>148</v>
      </c>
      <c r="D304" s="16" t="s">
        <v>5</v>
      </c>
      <c r="E304" s="17">
        <v>1451.89</v>
      </c>
      <c r="F304" s="17">
        <v>0</v>
      </c>
      <c r="G304" s="17">
        <f t="shared" si="71"/>
        <v>1451.89</v>
      </c>
    </row>
    <row r="305" spans="1:7" ht="25.5" customHeight="1" x14ac:dyDescent="0.25">
      <c r="A305" s="13" t="s">
        <v>131</v>
      </c>
      <c r="B305" s="14" t="s">
        <v>131</v>
      </c>
      <c r="C305" s="15" t="s">
        <v>239</v>
      </c>
      <c r="D305" s="16" t="s">
        <v>240</v>
      </c>
      <c r="E305" s="17">
        <v>145191.92000000001</v>
      </c>
      <c r="F305" s="17">
        <v>0</v>
      </c>
      <c r="G305" s="17">
        <f t="shared" si="71"/>
        <v>145191.92000000001</v>
      </c>
    </row>
    <row r="306" spans="1:7" x14ac:dyDescent="0.25">
      <c r="A306" s="8" t="s">
        <v>131</v>
      </c>
      <c r="B306" s="9" t="s">
        <v>84</v>
      </c>
      <c r="C306" s="10" t="s">
        <v>131</v>
      </c>
      <c r="D306" s="11" t="s">
        <v>2</v>
      </c>
      <c r="E306" s="12">
        <f>E307+E308+E309+E310+E311+E312+E313+E314+E315+E316+E317+E318+E319+E320+E321+E322+E323+E324+E325+E326+E327+E328+E329</f>
        <v>798776.38</v>
      </c>
      <c r="F306" s="12">
        <f t="shared" ref="F306:G306" si="72">F307+F308+F309+F310+F311+F312+F313+F314+F315+F316+F317+F318+F319+F320+F321+F322+F323+F324+F325+F326+F327+F328+F329</f>
        <v>0</v>
      </c>
      <c r="G306" s="12">
        <f t="shared" si="72"/>
        <v>798776.38</v>
      </c>
    </row>
    <row r="307" spans="1:7" ht="81.75" customHeight="1" x14ac:dyDescent="0.25">
      <c r="A307" s="13" t="s">
        <v>131</v>
      </c>
      <c r="B307" s="14" t="s">
        <v>131</v>
      </c>
      <c r="C307" s="15" t="s">
        <v>85</v>
      </c>
      <c r="D307" s="16" t="s">
        <v>259</v>
      </c>
      <c r="E307" s="17">
        <v>0</v>
      </c>
      <c r="F307" s="17">
        <v>0</v>
      </c>
      <c r="G307" s="17">
        <f>E307+F307</f>
        <v>0</v>
      </c>
    </row>
    <row r="308" spans="1:7" ht="90.75" customHeight="1" x14ac:dyDescent="0.25">
      <c r="A308" s="13" t="s">
        <v>131</v>
      </c>
      <c r="B308" s="14" t="s">
        <v>131</v>
      </c>
      <c r="C308" s="15" t="s">
        <v>86</v>
      </c>
      <c r="D308" s="16" t="s">
        <v>259</v>
      </c>
      <c r="E308" s="17">
        <v>0</v>
      </c>
      <c r="F308" s="17">
        <v>0</v>
      </c>
      <c r="G308" s="17">
        <f t="shared" ref="G308:G329" si="73">E308+F308</f>
        <v>0</v>
      </c>
    </row>
    <row r="309" spans="1:7" ht="81.75" customHeight="1" x14ac:dyDescent="0.25">
      <c r="A309" s="13" t="s">
        <v>131</v>
      </c>
      <c r="B309" s="14" t="s">
        <v>131</v>
      </c>
      <c r="C309" s="15" t="s">
        <v>101</v>
      </c>
      <c r="D309" s="16" t="s">
        <v>224</v>
      </c>
      <c r="E309" s="17">
        <v>26500</v>
      </c>
      <c r="F309" s="17">
        <v>0</v>
      </c>
      <c r="G309" s="17">
        <f t="shared" si="73"/>
        <v>26500</v>
      </c>
    </row>
    <row r="310" spans="1:7" ht="40.5" customHeight="1" x14ac:dyDescent="0.25">
      <c r="A310" s="13" t="s">
        <v>131</v>
      </c>
      <c r="B310" s="14" t="s">
        <v>131</v>
      </c>
      <c r="C310" s="15" t="s">
        <v>87</v>
      </c>
      <c r="D310" s="16" t="s">
        <v>260</v>
      </c>
      <c r="E310" s="17">
        <v>83799.240000000005</v>
      </c>
      <c r="F310" s="17">
        <v>0</v>
      </c>
      <c r="G310" s="17">
        <f t="shared" si="73"/>
        <v>83799.240000000005</v>
      </c>
    </row>
    <row r="311" spans="1:7" ht="33" customHeight="1" x14ac:dyDescent="0.25">
      <c r="A311" s="13" t="s">
        <v>131</v>
      </c>
      <c r="B311" s="14" t="s">
        <v>131</v>
      </c>
      <c r="C311" s="15" t="s">
        <v>88</v>
      </c>
      <c r="D311" s="16" t="s">
        <v>260</v>
      </c>
      <c r="E311" s="17">
        <v>29065.27</v>
      </c>
      <c r="F311" s="17">
        <v>0</v>
      </c>
      <c r="G311" s="17">
        <f t="shared" si="73"/>
        <v>29065.27</v>
      </c>
    </row>
    <row r="312" spans="1:7" ht="26.25" customHeight="1" x14ac:dyDescent="0.25">
      <c r="A312" s="13" t="s">
        <v>131</v>
      </c>
      <c r="B312" s="14" t="s">
        <v>131</v>
      </c>
      <c r="C312" s="15" t="s">
        <v>261</v>
      </c>
      <c r="D312" s="16" t="s">
        <v>3</v>
      </c>
      <c r="E312" s="17">
        <v>28506.639999999999</v>
      </c>
      <c r="F312" s="17">
        <v>0</v>
      </c>
      <c r="G312" s="17">
        <f t="shared" si="73"/>
        <v>28506.639999999999</v>
      </c>
    </row>
    <row r="313" spans="1:7" ht="16.5" customHeight="1" x14ac:dyDescent="0.25">
      <c r="A313" s="13" t="s">
        <v>131</v>
      </c>
      <c r="B313" s="14" t="s">
        <v>131</v>
      </c>
      <c r="C313" s="15" t="s">
        <v>262</v>
      </c>
      <c r="D313" s="16" t="s">
        <v>3</v>
      </c>
      <c r="E313" s="17">
        <v>3323.04</v>
      </c>
      <c r="F313" s="17">
        <v>0</v>
      </c>
      <c r="G313" s="17">
        <f t="shared" si="73"/>
        <v>3323.04</v>
      </c>
    </row>
    <row r="314" spans="1:7" ht="24.75" customHeight="1" x14ac:dyDescent="0.25">
      <c r="A314" s="13" t="s">
        <v>131</v>
      </c>
      <c r="B314" s="14" t="s">
        <v>131</v>
      </c>
      <c r="C314" s="15" t="s">
        <v>145</v>
      </c>
      <c r="D314" s="16" t="s">
        <v>4</v>
      </c>
      <c r="E314" s="17">
        <v>983</v>
      </c>
      <c r="F314" s="17">
        <v>0</v>
      </c>
      <c r="G314" s="17">
        <f t="shared" si="73"/>
        <v>983</v>
      </c>
    </row>
    <row r="315" spans="1:7" ht="27" customHeight="1" x14ac:dyDescent="0.25">
      <c r="A315" s="13" t="s">
        <v>131</v>
      </c>
      <c r="B315" s="14" t="s">
        <v>131</v>
      </c>
      <c r="C315" s="15" t="s">
        <v>263</v>
      </c>
      <c r="D315" s="16" t="s">
        <v>4</v>
      </c>
      <c r="E315" s="17">
        <v>4895.51</v>
      </c>
      <c r="F315" s="17">
        <v>0</v>
      </c>
      <c r="G315" s="17">
        <f t="shared" si="73"/>
        <v>4895.51</v>
      </c>
    </row>
    <row r="316" spans="1:7" ht="18.75" customHeight="1" x14ac:dyDescent="0.25">
      <c r="A316" s="13" t="s">
        <v>131</v>
      </c>
      <c r="B316" s="14" t="s">
        <v>131</v>
      </c>
      <c r="C316" s="15" t="s">
        <v>264</v>
      </c>
      <c r="D316" s="16" t="s">
        <v>4</v>
      </c>
      <c r="E316" s="17">
        <v>570.71</v>
      </c>
      <c r="F316" s="17">
        <v>0</v>
      </c>
      <c r="G316" s="17">
        <f t="shared" si="73"/>
        <v>570.71</v>
      </c>
    </row>
    <row r="317" spans="1:7" ht="54" customHeight="1" x14ac:dyDescent="0.25">
      <c r="A317" s="13" t="s">
        <v>131</v>
      </c>
      <c r="B317" s="14" t="s">
        <v>131</v>
      </c>
      <c r="C317" s="15" t="s">
        <v>146</v>
      </c>
      <c r="D317" s="16" t="s">
        <v>147</v>
      </c>
      <c r="E317" s="17">
        <v>140</v>
      </c>
      <c r="F317" s="17">
        <v>0</v>
      </c>
      <c r="G317" s="17">
        <f t="shared" si="73"/>
        <v>140</v>
      </c>
    </row>
    <row r="318" spans="1:7" ht="54.75" customHeight="1" x14ac:dyDescent="0.25">
      <c r="A318" s="13" t="s">
        <v>131</v>
      </c>
      <c r="B318" s="14" t="s">
        <v>131</v>
      </c>
      <c r="C318" s="15" t="s">
        <v>265</v>
      </c>
      <c r="D318" s="16" t="s">
        <v>147</v>
      </c>
      <c r="E318" s="17">
        <v>557</v>
      </c>
      <c r="F318" s="17">
        <v>0</v>
      </c>
      <c r="G318" s="17">
        <f t="shared" si="73"/>
        <v>557</v>
      </c>
    </row>
    <row r="319" spans="1:7" ht="58.5" customHeight="1" x14ac:dyDescent="0.25">
      <c r="A319" s="13" t="s">
        <v>131</v>
      </c>
      <c r="B319" s="14" t="s">
        <v>131</v>
      </c>
      <c r="C319" s="15" t="s">
        <v>266</v>
      </c>
      <c r="D319" s="16" t="s">
        <v>147</v>
      </c>
      <c r="E319" s="17">
        <v>64.900000000000006</v>
      </c>
      <c r="F319" s="17">
        <v>0</v>
      </c>
      <c r="G319" s="17">
        <f t="shared" si="73"/>
        <v>64.900000000000006</v>
      </c>
    </row>
    <row r="320" spans="1:7" ht="27" customHeight="1" x14ac:dyDescent="0.25">
      <c r="A320" s="13" t="s">
        <v>131</v>
      </c>
      <c r="B320" s="14" t="s">
        <v>131</v>
      </c>
      <c r="C320" s="15" t="s">
        <v>153</v>
      </c>
      <c r="D320" s="16" t="s">
        <v>154</v>
      </c>
      <c r="E320" s="17">
        <v>5720</v>
      </c>
      <c r="F320" s="17">
        <v>0</v>
      </c>
      <c r="G320" s="17">
        <f t="shared" si="73"/>
        <v>5720</v>
      </c>
    </row>
    <row r="321" spans="1:7" ht="27" customHeight="1" x14ac:dyDescent="0.25">
      <c r="A321" s="13" t="s">
        <v>131</v>
      </c>
      <c r="B321" s="14" t="s">
        <v>131</v>
      </c>
      <c r="C321" s="15" t="s">
        <v>148</v>
      </c>
      <c r="D321" s="16" t="s">
        <v>5</v>
      </c>
      <c r="E321" s="17">
        <v>7200</v>
      </c>
      <c r="F321" s="17">
        <v>0</v>
      </c>
      <c r="G321" s="17">
        <f t="shared" si="73"/>
        <v>7200</v>
      </c>
    </row>
    <row r="322" spans="1:7" ht="30" customHeight="1" x14ac:dyDescent="0.25">
      <c r="A322" s="13" t="s">
        <v>131</v>
      </c>
      <c r="B322" s="14" t="s">
        <v>131</v>
      </c>
      <c r="C322" s="15" t="s">
        <v>267</v>
      </c>
      <c r="D322" s="16" t="s">
        <v>5</v>
      </c>
      <c r="E322" s="17">
        <v>0</v>
      </c>
      <c r="F322" s="17">
        <v>0</v>
      </c>
      <c r="G322" s="17">
        <f t="shared" si="73"/>
        <v>0</v>
      </c>
    </row>
    <row r="323" spans="1:7" ht="24.75" customHeight="1" x14ac:dyDescent="0.25">
      <c r="A323" s="13" t="s">
        <v>131</v>
      </c>
      <c r="B323" s="14" t="s">
        <v>131</v>
      </c>
      <c r="C323" s="15" t="s">
        <v>268</v>
      </c>
      <c r="D323" s="16" t="s">
        <v>5</v>
      </c>
      <c r="E323" s="17">
        <v>0</v>
      </c>
      <c r="F323" s="17">
        <v>0</v>
      </c>
      <c r="G323" s="17">
        <f t="shared" si="73"/>
        <v>0</v>
      </c>
    </row>
    <row r="324" spans="1:7" ht="30.75" customHeight="1" x14ac:dyDescent="0.25">
      <c r="A324" s="13" t="s">
        <v>131</v>
      </c>
      <c r="B324" s="14" t="s">
        <v>131</v>
      </c>
      <c r="C324" s="15" t="s">
        <v>269</v>
      </c>
      <c r="D324" s="16" t="s">
        <v>240</v>
      </c>
      <c r="E324" s="17">
        <v>315617.65999999997</v>
      </c>
      <c r="F324" s="17">
        <v>0</v>
      </c>
      <c r="G324" s="17">
        <f t="shared" si="73"/>
        <v>315617.65999999997</v>
      </c>
    </row>
    <row r="325" spans="1:7" ht="24.75" customHeight="1" x14ac:dyDescent="0.25">
      <c r="A325" s="13" t="s">
        <v>131</v>
      </c>
      <c r="B325" s="14" t="s">
        <v>131</v>
      </c>
      <c r="C325" s="15" t="s">
        <v>270</v>
      </c>
      <c r="D325" s="16" t="s">
        <v>240</v>
      </c>
      <c r="E325" s="17">
        <v>36791.43</v>
      </c>
      <c r="F325" s="17">
        <v>0</v>
      </c>
      <c r="G325" s="17">
        <f t="shared" si="73"/>
        <v>36791.43</v>
      </c>
    </row>
    <row r="326" spans="1:7" ht="23.25" customHeight="1" x14ac:dyDescent="0.25">
      <c r="A326" s="13" t="s">
        <v>131</v>
      </c>
      <c r="B326" s="14" t="s">
        <v>131</v>
      </c>
      <c r="C326" s="15" t="s">
        <v>149</v>
      </c>
      <c r="D326" s="16" t="s">
        <v>6</v>
      </c>
      <c r="E326" s="17">
        <v>34280</v>
      </c>
      <c r="F326" s="17">
        <v>0</v>
      </c>
      <c r="G326" s="17">
        <f t="shared" si="73"/>
        <v>34280</v>
      </c>
    </row>
    <row r="327" spans="1:7" ht="27" customHeight="1" x14ac:dyDescent="0.25">
      <c r="A327" s="13" t="s">
        <v>131</v>
      </c>
      <c r="B327" s="14" t="s">
        <v>131</v>
      </c>
      <c r="C327" s="15" t="s">
        <v>271</v>
      </c>
      <c r="D327" s="16" t="s">
        <v>6</v>
      </c>
      <c r="E327" s="17">
        <v>14360.04</v>
      </c>
      <c r="F327" s="17">
        <v>0</v>
      </c>
      <c r="G327" s="17">
        <f t="shared" si="73"/>
        <v>14360.04</v>
      </c>
    </row>
    <row r="328" spans="1:7" ht="24.75" customHeight="1" x14ac:dyDescent="0.25">
      <c r="A328" s="13" t="s">
        <v>131</v>
      </c>
      <c r="B328" s="14" t="s">
        <v>131</v>
      </c>
      <c r="C328" s="15" t="s">
        <v>272</v>
      </c>
      <c r="D328" s="16" t="s">
        <v>6</v>
      </c>
      <c r="E328" s="17">
        <v>1673.94</v>
      </c>
      <c r="F328" s="17">
        <v>0</v>
      </c>
      <c r="G328" s="17">
        <f t="shared" si="73"/>
        <v>1673.94</v>
      </c>
    </row>
    <row r="329" spans="1:7" ht="28.5" customHeight="1" x14ac:dyDescent="0.25">
      <c r="A329" s="13" t="s">
        <v>131</v>
      </c>
      <c r="B329" s="14" t="s">
        <v>131</v>
      </c>
      <c r="C329" s="15" t="s">
        <v>209</v>
      </c>
      <c r="D329" s="16" t="s">
        <v>12</v>
      </c>
      <c r="E329" s="17">
        <v>204728</v>
      </c>
      <c r="F329" s="17">
        <v>0</v>
      </c>
      <c r="G329" s="17">
        <f t="shared" si="73"/>
        <v>204728</v>
      </c>
    </row>
    <row r="330" spans="1:7" x14ac:dyDescent="0.25">
      <c r="A330" s="3" t="s">
        <v>273</v>
      </c>
      <c r="B330" s="4" t="s">
        <v>131</v>
      </c>
      <c r="C330" s="5" t="s">
        <v>131</v>
      </c>
      <c r="D330" s="6" t="s">
        <v>274</v>
      </c>
      <c r="E330" s="7">
        <f>E331+E333+E337+E350</f>
        <v>487749</v>
      </c>
      <c r="F330" s="7">
        <f t="shared" ref="F330:G330" si="74">F331+F333+F337+F350</f>
        <v>0</v>
      </c>
      <c r="G330" s="7">
        <f t="shared" si="74"/>
        <v>487749</v>
      </c>
    </row>
    <row r="331" spans="1:7" x14ac:dyDescent="0.25">
      <c r="A331" s="8" t="s">
        <v>131</v>
      </c>
      <c r="B331" s="9" t="s">
        <v>275</v>
      </c>
      <c r="C331" s="10" t="s">
        <v>131</v>
      </c>
      <c r="D331" s="11" t="s">
        <v>276</v>
      </c>
      <c r="E331" s="12">
        <f>E332</f>
        <v>60000</v>
      </c>
      <c r="F331" s="12">
        <f t="shared" ref="F331:G331" si="75">F332</f>
        <v>0</v>
      </c>
      <c r="G331" s="12">
        <f t="shared" si="75"/>
        <v>60000</v>
      </c>
    </row>
    <row r="332" spans="1:7" ht="58.5" customHeight="1" x14ac:dyDescent="0.25">
      <c r="A332" s="13" t="s">
        <v>131</v>
      </c>
      <c r="B332" s="14" t="s">
        <v>131</v>
      </c>
      <c r="C332" s="15" t="s">
        <v>277</v>
      </c>
      <c r="D332" s="16" t="s">
        <v>278</v>
      </c>
      <c r="E332" s="17">
        <v>60000</v>
      </c>
      <c r="F332" s="17">
        <v>0</v>
      </c>
      <c r="G332" s="17">
        <f>E332+F332</f>
        <v>60000</v>
      </c>
    </row>
    <row r="333" spans="1:7" x14ac:dyDescent="0.25">
      <c r="A333" s="8" t="s">
        <v>131</v>
      </c>
      <c r="B333" s="9" t="s">
        <v>279</v>
      </c>
      <c r="C333" s="10" t="s">
        <v>131</v>
      </c>
      <c r="D333" s="11" t="s">
        <v>280</v>
      </c>
      <c r="E333" s="12">
        <f>E334+E335+E336</f>
        <v>5500</v>
      </c>
      <c r="F333" s="12">
        <f t="shared" ref="F333:G333" si="76">F334+F335+F336</f>
        <v>0</v>
      </c>
      <c r="G333" s="12">
        <f t="shared" si="76"/>
        <v>5500</v>
      </c>
    </row>
    <row r="334" spans="1:7" ht="29.25" customHeight="1" x14ac:dyDescent="0.25">
      <c r="A334" s="13" t="s">
        <v>131</v>
      </c>
      <c r="B334" s="14" t="s">
        <v>131</v>
      </c>
      <c r="C334" s="15" t="s">
        <v>153</v>
      </c>
      <c r="D334" s="16" t="s">
        <v>154</v>
      </c>
      <c r="E334" s="17">
        <v>2240</v>
      </c>
      <c r="F334" s="17">
        <v>0</v>
      </c>
      <c r="G334" s="17">
        <f>E334+F334</f>
        <v>2240</v>
      </c>
    </row>
    <row r="335" spans="1:7" ht="27" customHeight="1" x14ac:dyDescent="0.25">
      <c r="A335" s="13" t="s">
        <v>131</v>
      </c>
      <c r="B335" s="14" t="s">
        <v>131</v>
      </c>
      <c r="C335" s="15" t="s">
        <v>148</v>
      </c>
      <c r="D335" s="16" t="s">
        <v>5</v>
      </c>
      <c r="E335" s="17">
        <v>1000</v>
      </c>
      <c r="F335" s="17">
        <v>0</v>
      </c>
      <c r="G335" s="17">
        <f t="shared" ref="G335:G336" si="77">E335+F335</f>
        <v>1000</v>
      </c>
    </row>
    <row r="336" spans="1:7" ht="20.25" customHeight="1" x14ac:dyDescent="0.25">
      <c r="A336" s="13" t="s">
        <v>131</v>
      </c>
      <c r="B336" s="14" t="s">
        <v>131</v>
      </c>
      <c r="C336" s="15" t="s">
        <v>149</v>
      </c>
      <c r="D336" s="16" t="s">
        <v>6</v>
      </c>
      <c r="E336" s="17">
        <v>2260</v>
      </c>
      <c r="F336" s="17">
        <v>0</v>
      </c>
      <c r="G336" s="17">
        <f t="shared" si="77"/>
        <v>2260</v>
      </c>
    </row>
    <row r="337" spans="1:7" ht="32.25" customHeight="1" x14ac:dyDescent="0.25">
      <c r="A337" s="8" t="s">
        <v>131</v>
      </c>
      <c r="B337" s="9" t="s">
        <v>281</v>
      </c>
      <c r="C337" s="10" t="s">
        <v>131</v>
      </c>
      <c r="D337" s="11" t="s">
        <v>282</v>
      </c>
      <c r="E337" s="12">
        <f>E338+E339+E340+E341+E342+E343+E344+E345+E346+E347+E348+E349</f>
        <v>410249</v>
      </c>
      <c r="F337" s="12">
        <f t="shared" ref="F337:G337" si="78">F338+F339+F340+F341+F342+F343+F344+F345+F346+F347+F348+F349</f>
        <v>0</v>
      </c>
      <c r="G337" s="12">
        <f t="shared" si="78"/>
        <v>410249</v>
      </c>
    </row>
    <row r="338" spans="1:7" ht="67.5" customHeight="1" x14ac:dyDescent="0.25">
      <c r="A338" s="13" t="s">
        <v>131</v>
      </c>
      <c r="B338" s="14" t="s">
        <v>131</v>
      </c>
      <c r="C338" s="15" t="s">
        <v>101</v>
      </c>
      <c r="D338" s="16" t="s">
        <v>224</v>
      </c>
      <c r="E338" s="17">
        <v>38000</v>
      </c>
      <c r="F338" s="17">
        <v>0</v>
      </c>
      <c r="G338" s="17">
        <f>E338+F338</f>
        <v>38000</v>
      </c>
    </row>
    <row r="339" spans="1:7" ht="66.75" customHeight="1" x14ac:dyDescent="0.25">
      <c r="A339" s="13" t="s">
        <v>131</v>
      </c>
      <c r="B339" s="14" t="s">
        <v>131</v>
      </c>
      <c r="C339" s="15" t="s">
        <v>283</v>
      </c>
      <c r="D339" s="16" t="s">
        <v>284</v>
      </c>
      <c r="E339" s="17">
        <v>23800</v>
      </c>
      <c r="F339" s="17">
        <v>0</v>
      </c>
      <c r="G339" s="17">
        <f t="shared" ref="G339:G349" si="79">E339+F339</f>
        <v>23800</v>
      </c>
    </row>
    <row r="340" spans="1:7" ht="32.25" customHeight="1" x14ac:dyDescent="0.25">
      <c r="A340" s="13" t="s">
        <v>131</v>
      </c>
      <c r="B340" s="14" t="s">
        <v>131</v>
      </c>
      <c r="C340" s="15" t="s">
        <v>145</v>
      </c>
      <c r="D340" s="16" t="s">
        <v>4</v>
      </c>
      <c r="E340" s="17">
        <v>3509</v>
      </c>
      <c r="F340" s="17">
        <v>0</v>
      </c>
      <c r="G340" s="17">
        <f t="shared" si="79"/>
        <v>3509</v>
      </c>
    </row>
    <row r="341" spans="1:7" ht="48" customHeight="1" x14ac:dyDescent="0.25">
      <c r="A341" s="13" t="s">
        <v>131</v>
      </c>
      <c r="B341" s="14" t="s">
        <v>131</v>
      </c>
      <c r="C341" s="15" t="s">
        <v>146</v>
      </c>
      <c r="D341" s="16" t="s">
        <v>147</v>
      </c>
      <c r="E341" s="17">
        <v>300</v>
      </c>
      <c r="F341" s="17">
        <v>0</v>
      </c>
      <c r="G341" s="17">
        <f t="shared" si="79"/>
        <v>300</v>
      </c>
    </row>
    <row r="342" spans="1:7" ht="26.25" customHeight="1" x14ac:dyDescent="0.25">
      <c r="A342" s="13" t="s">
        <v>131</v>
      </c>
      <c r="B342" s="14" t="s">
        <v>131</v>
      </c>
      <c r="C342" s="15" t="s">
        <v>153</v>
      </c>
      <c r="D342" s="16" t="s">
        <v>154</v>
      </c>
      <c r="E342" s="17">
        <v>132511</v>
      </c>
      <c r="F342" s="17">
        <v>0</v>
      </c>
      <c r="G342" s="17">
        <f t="shared" si="79"/>
        <v>132511</v>
      </c>
    </row>
    <row r="343" spans="1:7" ht="21.75" customHeight="1" x14ac:dyDescent="0.25">
      <c r="A343" s="13" t="s">
        <v>131</v>
      </c>
      <c r="B343" s="14" t="s">
        <v>131</v>
      </c>
      <c r="C343" s="15" t="s">
        <v>148</v>
      </c>
      <c r="D343" s="16" t="s">
        <v>5</v>
      </c>
      <c r="E343" s="17">
        <v>52950</v>
      </c>
      <c r="F343" s="17">
        <v>0</v>
      </c>
      <c r="G343" s="17">
        <f t="shared" si="79"/>
        <v>52950</v>
      </c>
    </row>
    <row r="344" spans="1:7" x14ac:dyDescent="0.25">
      <c r="A344" s="13" t="s">
        <v>131</v>
      </c>
      <c r="B344" s="14" t="s">
        <v>131</v>
      </c>
      <c r="C344" s="15" t="s">
        <v>155</v>
      </c>
      <c r="D344" s="16" t="s">
        <v>9</v>
      </c>
      <c r="E344" s="17">
        <v>12000</v>
      </c>
      <c r="F344" s="17">
        <v>0</v>
      </c>
      <c r="G344" s="17">
        <f t="shared" si="79"/>
        <v>12000</v>
      </c>
    </row>
    <row r="345" spans="1:7" ht="26.25" customHeight="1" x14ac:dyDescent="0.25">
      <c r="A345" s="13" t="s">
        <v>131</v>
      </c>
      <c r="B345" s="14" t="s">
        <v>131</v>
      </c>
      <c r="C345" s="15" t="s">
        <v>158</v>
      </c>
      <c r="D345" s="16" t="s">
        <v>159</v>
      </c>
      <c r="E345" s="17">
        <v>2000</v>
      </c>
      <c r="F345" s="17">
        <v>0</v>
      </c>
      <c r="G345" s="17">
        <f t="shared" si="79"/>
        <v>2000</v>
      </c>
    </row>
    <row r="346" spans="1:7" ht="27" customHeight="1" x14ac:dyDescent="0.25">
      <c r="A346" s="13" t="s">
        <v>131</v>
      </c>
      <c r="B346" s="14" t="s">
        <v>131</v>
      </c>
      <c r="C346" s="15" t="s">
        <v>149</v>
      </c>
      <c r="D346" s="16" t="s">
        <v>6</v>
      </c>
      <c r="E346" s="17">
        <v>138048</v>
      </c>
      <c r="F346" s="17">
        <v>0</v>
      </c>
      <c r="G346" s="17">
        <f t="shared" si="79"/>
        <v>138048</v>
      </c>
    </row>
    <row r="347" spans="1:7" ht="36" customHeight="1" x14ac:dyDescent="0.25">
      <c r="A347" s="13" t="s">
        <v>131</v>
      </c>
      <c r="B347" s="14" t="s">
        <v>131</v>
      </c>
      <c r="C347" s="15" t="s">
        <v>193</v>
      </c>
      <c r="D347" s="16" t="s">
        <v>194</v>
      </c>
      <c r="E347" s="17">
        <v>2000</v>
      </c>
      <c r="F347" s="17">
        <v>0</v>
      </c>
      <c r="G347" s="17">
        <f t="shared" si="79"/>
        <v>2000</v>
      </c>
    </row>
    <row r="348" spans="1:7" ht="24.75" customHeight="1" x14ac:dyDescent="0.25">
      <c r="A348" s="13" t="s">
        <v>131</v>
      </c>
      <c r="B348" s="14" t="s">
        <v>131</v>
      </c>
      <c r="C348" s="15" t="s">
        <v>207</v>
      </c>
      <c r="D348" s="16" t="s">
        <v>208</v>
      </c>
      <c r="E348" s="17">
        <v>729</v>
      </c>
      <c r="F348" s="17">
        <v>0</v>
      </c>
      <c r="G348" s="17">
        <f t="shared" si="79"/>
        <v>729</v>
      </c>
    </row>
    <row r="349" spans="1:7" ht="16.5" customHeight="1" x14ac:dyDescent="0.25">
      <c r="A349" s="13" t="s">
        <v>131</v>
      </c>
      <c r="B349" s="14" t="s">
        <v>131</v>
      </c>
      <c r="C349" s="15" t="s">
        <v>150</v>
      </c>
      <c r="D349" s="16" t="s">
        <v>7</v>
      </c>
      <c r="E349" s="17">
        <v>4402</v>
      </c>
      <c r="F349" s="17">
        <v>0</v>
      </c>
      <c r="G349" s="17">
        <f t="shared" si="79"/>
        <v>4402</v>
      </c>
    </row>
    <row r="350" spans="1:7" x14ac:dyDescent="0.25">
      <c r="A350" s="8" t="s">
        <v>131</v>
      </c>
      <c r="B350" s="9" t="s">
        <v>285</v>
      </c>
      <c r="C350" s="10" t="s">
        <v>131</v>
      </c>
      <c r="D350" s="11" t="s">
        <v>2</v>
      </c>
      <c r="E350" s="12">
        <f>E351+E352+E353</f>
        <v>12000</v>
      </c>
      <c r="F350" s="12">
        <f t="shared" ref="F350:G350" si="80">F351+F352+F353</f>
        <v>0</v>
      </c>
      <c r="G350" s="12">
        <f t="shared" si="80"/>
        <v>12000</v>
      </c>
    </row>
    <row r="351" spans="1:7" ht="76.5" customHeight="1" x14ac:dyDescent="0.25">
      <c r="A351" s="13" t="s">
        <v>131</v>
      </c>
      <c r="B351" s="14" t="s">
        <v>131</v>
      </c>
      <c r="C351" s="15" t="s">
        <v>101</v>
      </c>
      <c r="D351" s="16" t="s">
        <v>224</v>
      </c>
      <c r="E351" s="17">
        <v>10000</v>
      </c>
      <c r="F351" s="17">
        <v>0</v>
      </c>
      <c r="G351" s="17">
        <f>E351+F351</f>
        <v>10000</v>
      </c>
    </row>
    <row r="352" spans="1:7" ht="30" customHeight="1" x14ac:dyDescent="0.25">
      <c r="A352" s="13" t="s">
        <v>131</v>
      </c>
      <c r="B352" s="14" t="s">
        <v>131</v>
      </c>
      <c r="C352" s="15" t="s">
        <v>148</v>
      </c>
      <c r="D352" s="16" t="s">
        <v>5</v>
      </c>
      <c r="E352" s="17">
        <v>1050</v>
      </c>
      <c r="F352" s="17">
        <v>0</v>
      </c>
      <c r="G352" s="17">
        <f t="shared" ref="G352:G353" si="81">E352+F352</f>
        <v>1050</v>
      </c>
    </row>
    <row r="353" spans="1:7" ht="24" customHeight="1" x14ac:dyDescent="0.25">
      <c r="A353" s="13" t="s">
        <v>131</v>
      </c>
      <c r="B353" s="14" t="s">
        <v>131</v>
      </c>
      <c r="C353" s="15" t="s">
        <v>149</v>
      </c>
      <c r="D353" s="16" t="s">
        <v>6</v>
      </c>
      <c r="E353" s="17">
        <v>950</v>
      </c>
      <c r="F353" s="17">
        <v>0</v>
      </c>
      <c r="G353" s="17">
        <f t="shared" si="81"/>
        <v>950</v>
      </c>
    </row>
    <row r="354" spans="1:7" x14ac:dyDescent="0.25">
      <c r="A354" s="3" t="s">
        <v>89</v>
      </c>
      <c r="B354" s="4" t="s">
        <v>131</v>
      </c>
      <c r="C354" s="5" t="s">
        <v>131</v>
      </c>
      <c r="D354" s="6" t="s">
        <v>10</v>
      </c>
      <c r="E354" s="7">
        <f>E355+E357+E373+E376+E379+E381+E384+E387+E406+E408+E410+E412</f>
        <v>5718129.629999999</v>
      </c>
      <c r="F354" s="7">
        <f t="shared" ref="F354:G354" si="82">F355+F357+F373+F376+F379+F381+F384+F387+F406+F408+F410+F412</f>
        <v>0</v>
      </c>
      <c r="G354" s="7">
        <f t="shared" si="82"/>
        <v>5718129.629999999</v>
      </c>
    </row>
    <row r="355" spans="1:7" x14ac:dyDescent="0.25">
      <c r="A355" s="8" t="s">
        <v>131</v>
      </c>
      <c r="B355" s="9" t="s">
        <v>286</v>
      </c>
      <c r="C355" s="10" t="s">
        <v>131</v>
      </c>
      <c r="D355" s="11" t="s">
        <v>287</v>
      </c>
      <c r="E355" s="12">
        <f>E356</f>
        <v>650800</v>
      </c>
      <c r="F355" s="12">
        <f t="shared" ref="F355:G355" si="83">F356</f>
        <v>0</v>
      </c>
      <c r="G355" s="12">
        <f t="shared" si="83"/>
        <v>650800</v>
      </c>
    </row>
    <row r="356" spans="1:7" ht="42.75" customHeight="1" x14ac:dyDescent="0.25">
      <c r="A356" s="13" t="s">
        <v>131</v>
      </c>
      <c r="B356" s="14" t="s">
        <v>131</v>
      </c>
      <c r="C356" s="15" t="s">
        <v>241</v>
      </c>
      <c r="D356" s="16" t="s">
        <v>242</v>
      </c>
      <c r="E356" s="17">
        <v>650800</v>
      </c>
      <c r="F356" s="17">
        <v>0</v>
      </c>
      <c r="G356" s="17">
        <f>E356+F356</f>
        <v>650800</v>
      </c>
    </row>
    <row r="357" spans="1:7" x14ac:dyDescent="0.25">
      <c r="A357" s="8" t="s">
        <v>131</v>
      </c>
      <c r="B357" s="9" t="s">
        <v>90</v>
      </c>
      <c r="C357" s="10" t="s">
        <v>131</v>
      </c>
      <c r="D357" s="11" t="s">
        <v>91</v>
      </c>
      <c r="E357" s="12">
        <f>E358+E359+E360+E361+E362+E363+E364+E365+E366+E367+E368+E369+E370+E371+E372</f>
        <v>751490.63</v>
      </c>
      <c r="F357" s="12">
        <f t="shared" ref="F357:G357" si="84">F358+F359+F360+F361+F362+F363+F364+F365+F366+F367+F368+F369+F370+F371+F372</f>
        <v>0</v>
      </c>
      <c r="G357" s="12">
        <f t="shared" si="84"/>
        <v>751490.63</v>
      </c>
    </row>
    <row r="358" spans="1:7" ht="31.5" customHeight="1" x14ac:dyDescent="0.25">
      <c r="A358" s="13" t="s">
        <v>131</v>
      </c>
      <c r="B358" s="14" t="s">
        <v>131</v>
      </c>
      <c r="C358" s="15" t="s">
        <v>197</v>
      </c>
      <c r="D358" s="16" t="s">
        <v>198</v>
      </c>
      <c r="E358" s="17">
        <v>0</v>
      </c>
      <c r="F358" s="17">
        <v>0</v>
      </c>
      <c r="G358" s="17">
        <f>E358+F358</f>
        <v>0</v>
      </c>
    </row>
    <row r="359" spans="1:7" ht="30" customHeight="1" x14ac:dyDescent="0.25">
      <c r="A359" s="13" t="s">
        <v>131</v>
      </c>
      <c r="B359" s="14" t="s">
        <v>131</v>
      </c>
      <c r="C359" s="15" t="s">
        <v>144</v>
      </c>
      <c r="D359" s="16" t="s">
        <v>3</v>
      </c>
      <c r="E359" s="17">
        <v>239164</v>
      </c>
      <c r="F359" s="17">
        <v>0</v>
      </c>
      <c r="G359" s="17">
        <f t="shared" ref="G359:G372" si="85">E359+F359</f>
        <v>239164</v>
      </c>
    </row>
    <row r="360" spans="1:7" ht="24" customHeight="1" x14ac:dyDescent="0.25">
      <c r="A360" s="13" t="s">
        <v>131</v>
      </c>
      <c r="B360" s="14" t="s">
        <v>131</v>
      </c>
      <c r="C360" s="15" t="s">
        <v>199</v>
      </c>
      <c r="D360" s="16" t="s">
        <v>200</v>
      </c>
      <c r="E360" s="17">
        <v>0</v>
      </c>
      <c r="F360" s="17">
        <v>0</v>
      </c>
      <c r="G360" s="17">
        <f t="shared" si="85"/>
        <v>0</v>
      </c>
    </row>
    <row r="361" spans="1:7" ht="21" customHeight="1" x14ac:dyDescent="0.25">
      <c r="A361" s="13" t="s">
        <v>131</v>
      </c>
      <c r="B361" s="14" t="s">
        <v>131</v>
      </c>
      <c r="C361" s="15" t="s">
        <v>145</v>
      </c>
      <c r="D361" s="16" t="s">
        <v>4</v>
      </c>
      <c r="E361" s="17">
        <v>48600</v>
      </c>
      <c r="F361" s="17">
        <v>0</v>
      </c>
      <c r="G361" s="17">
        <f t="shared" si="85"/>
        <v>48600</v>
      </c>
    </row>
    <row r="362" spans="1:7" ht="44.25" customHeight="1" x14ac:dyDescent="0.25">
      <c r="A362" s="13" t="s">
        <v>131</v>
      </c>
      <c r="B362" s="14" t="s">
        <v>131</v>
      </c>
      <c r="C362" s="15" t="s">
        <v>146</v>
      </c>
      <c r="D362" s="16" t="s">
        <v>147</v>
      </c>
      <c r="E362" s="17">
        <v>3600</v>
      </c>
      <c r="F362" s="17">
        <v>0</v>
      </c>
      <c r="G362" s="17">
        <f t="shared" si="85"/>
        <v>3600</v>
      </c>
    </row>
    <row r="363" spans="1:7" ht="27.75" customHeight="1" x14ac:dyDescent="0.25">
      <c r="A363" s="13" t="s">
        <v>131</v>
      </c>
      <c r="B363" s="14" t="s">
        <v>131</v>
      </c>
      <c r="C363" s="15" t="s">
        <v>153</v>
      </c>
      <c r="D363" s="16" t="s">
        <v>154</v>
      </c>
      <c r="E363" s="17">
        <v>5000</v>
      </c>
      <c r="F363" s="17">
        <v>0</v>
      </c>
      <c r="G363" s="17">
        <f t="shared" si="85"/>
        <v>5000</v>
      </c>
    </row>
    <row r="364" spans="1:7" ht="27" customHeight="1" x14ac:dyDescent="0.25">
      <c r="A364" s="13" t="s">
        <v>131</v>
      </c>
      <c r="B364" s="14" t="s">
        <v>131</v>
      </c>
      <c r="C364" s="15" t="s">
        <v>148</v>
      </c>
      <c r="D364" s="16" t="s">
        <v>5</v>
      </c>
      <c r="E364" s="17">
        <v>52500</v>
      </c>
      <c r="F364" s="17">
        <v>0</v>
      </c>
      <c r="G364" s="17">
        <f t="shared" si="85"/>
        <v>52500</v>
      </c>
    </row>
    <row r="365" spans="1:7" x14ac:dyDescent="0.25">
      <c r="A365" s="13" t="s">
        <v>131</v>
      </c>
      <c r="B365" s="14" t="s">
        <v>131</v>
      </c>
      <c r="C365" s="15" t="s">
        <v>155</v>
      </c>
      <c r="D365" s="16" t="s">
        <v>9</v>
      </c>
      <c r="E365" s="17">
        <v>10000</v>
      </c>
      <c r="F365" s="17">
        <v>0</v>
      </c>
      <c r="G365" s="17">
        <f t="shared" si="85"/>
        <v>10000</v>
      </c>
    </row>
    <row r="366" spans="1:7" ht="23.25" customHeight="1" x14ac:dyDescent="0.25">
      <c r="A366" s="13" t="s">
        <v>131</v>
      </c>
      <c r="B366" s="14" t="s">
        <v>131</v>
      </c>
      <c r="C366" s="15" t="s">
        <v>203</v>
      </c>
      <c r="D366" s="16" t="s">
        <v>204</v>
      </c>
      <c r="E366" s="17">
        <v>200</v>
      </c>
      <c r="F366" s="17">
        <v>0</v>
      </c>
      <c r="G366" s="17">
        <f t="shared" si="85"/>
        <v>200</v>
      </c>
    </row>
    <row r="367" spans="1:7" ht="27.75" customHeight="1" x14ac:dyDescent="0.25">
      <c r="A367" s="13" t="s">
        <v>131</v>
      </c>
      <c r="B367" s="14" t="s">
        <v>131</v>
      </c>
      <c r="C367" s="15" t="s">
        <v>149</v>
      </c>
      <c r="D367" s="16" t="s">
        <v>6</v>
      </c>
      <c r="E367" s="17">
        <v>216947.63</v>
      </c>
      <c r="F367" s="17">
        <v>0</v>
      </c>
      <c r="G367" s="17">
        <f t="shared" si="85"/>
        <v>216947.63</v>
      </c>
    </row>
    <row r="368" spans="1:7" ht="33.75" customHeight="1" x14ac:dyDescent="0.25">
      <c r="A368" s="13" t="s">
        <v>131</v>
      </c>
      <c r="B368" s="14" t="s">
        <v>131</v>
      </c>
      <c r="C368" s="15" t="s">
        <v>193</v>
      </c>
      <c r="D368" s="16" t="s">
        <v>194</v>
      </c>
      <c r="E368" s="17">
        <v>2000</v>
      </c>
      <c r="F368" s="17">
        <v>0</v>
      </c>
      <c r="G368" s="17">
        <f t="shared" si="85"/>
        <v>2000</v>
      </c>
    </row>
    <row r="369" spans="1:7" ht="22.5" customHeight="1" x14ac:dyDescent="0.25">
      <c r="A369" s="13" t="s">
        <v>131</v>
      </c>
      <c r="B369" s="14" t="s">
        <v>131</v>
      </c>
      <c r="C369" s="15" t="s">
        <v>207</v>
      </c>
      <c r="D369" s="16" t="s">
        <v>208</v>
      </c>
      <c r="E369" s="17">
        <v>1000</v>
      </c>
      <c r="F369" s="17">
        <v>0</v>
      </c>
      <c r="G369" s="17">
        <f t="shared" si="85"/>
        <v>1000</v>
      </c>
    </row>
    <row r="370" spans="1:7" ht="26.25" customHeight="1" x14ac:dyDescent="0.25">
      <c r="A370" s="13" t="s">
        <v>131</v>
      </c>
      <c r="B370" s="14" t="s">
        <v>131</v>
      </c>
      <c r="C370" s="15" t="s">
        <v>209</v>
      </c>
      <c r="D370" s="16" t="s">
        <v>12</v>
      </c>
      <c r="E370" s="17">
        <v>5929</v>
      </c>
      <c r="F370" s="17">
        <v>0</v>
      </c>
      <c r="G370" s="17">
        <f t="shared" si="85"/>
        <v>5929</v>
      </c>
    </row>
    <row r="371" spans="1:7" ht="28.5" customHeight="1" x14ac:dyDescent="0.25">
      <c r="A371" s="13" t="s">
        <v>131</v>
      </c>
      <c r="B371" s="34" t="s">
        <v>131</v>
      </c>
      <c r="C371" s="15" t="s">
        <v>288</v>
      </c>
      <c r="D371" s="16" t="s">
        <v>289</v>
      </c>
      <c r="E371" s="17">
        <v>1550</v>
      </c>
      <c r="F371" s="17">
        <v>0</v>
      </c>
      <c r="G371" s="17">
        <f t="shared" si="85"/>
        <v>1550</v>
      </c>
    </row>
    <row r="372" spans="1:7" ht="24" customHeight="1" x14ac:dyDescent="0.25">
      <c r="A372" s="8"/>
      <c r="B372" s="36"/>
      <c r="C372" s="28">
        <v>6050</v>
      </c>
      <c r="D372" s="16" t="s">
        <v>152</v>
      </c>
      <c r="E372" s="17">
        <v>165000</v>
      </c>
      <c r="F372" s="29">
        <v>0</v>
      </c>
      <c r="G372" s="17">
        <f t="shared" si="85"/>
        <v>165000</v>
      </c>
    </row>
    <row r="373" spans="1:7" ht="31.5" customHeight="1" x14ac:dyDescent="0.25">
      <c r="A373" s="8" t="s">
        <v>131</v>
      </c>
      <c r="B373" s="35" t="s">
        <v>290</v>
      </c>
      <c r="C373" s="10" t="s">
        <v>131</v>
      </c>
      <c r="D373" s="11" t="s">
        <v>291</v>
      </c>
      <c r="E373" s="12">
        <f>E374+E375</f>
        <v>1959.3899999999999</v>
      </c>
      <c r="F373" s="12">
        <f t="shared" ref="F373:G373" si="86">F374+F375</f>
        <v>0</v>
      </c>
      <c r="G373" s="12">
        <f t="shared" si="86"/>
        <v>1959.3899999999999</v>
      </c>
    </row>
    <row r="374" spans="1:7" ht="30" customHeight="1" x14ac:dyDescent="0.25">
      <c r="A374" s="13" t="s">
        <v>131</v>
      </c>
      <c r="B374" s="14" t="s">
        <v>131</v>
      </c>
      <c r="C374" s="15" t="s">
        <v>148</v>
      </c>
      <c r="D374" s="16" t="s">
        <v>5</v>
      </c>
      <c r="E374" s="17">
        <v>459.39</v>
      </c>
      <c r="F374" s="17">
        <v>0</v>
      </c>
      <c r="G374" s="17">
        <f>E374+F374</f>
        <v>459.39</v>
      </c>
    </row>
    <row r="375" spans="1:7" ht="22.5" customHeight="1" x14ac:dyDescent="0.25">
      <c r="A375" s="13" t="s">
        <v>131</v>
      </c>
      <c r="B375" s="14" t="s">
        <v>131</v>
      </c>
      <c r="C375" s="15" t="s">
        <v>149</v>
      </c>
      <c r="D375" s="16" t="s">
        <v>6</v>
      </c>
      <c r="E375" s="17">
        <v>1500</v>
      </c>
      <c r="F375" s="17">
        <v>0</v>
      </c>
      <c r="G375" s="17">
        <f>E375+F375</f>
        <v>1500</v>
      </c>
    </row>
    <row r="376" spans="1:7" ht="60.75" customHeight="1" x14ac:dyDescent="0.25">
      <c r="A376" s="8" t="s">
        <v>131</v>
      </c>
      <c r="B376" s="9" t="s">
        <v>92</v>
      </c>
      <c r="C376" s="10" t="s">
        <v>131</v>
      </c>
      <c r="D376" s="11" t="s">
        <v>93</v>
      </c>
      <c r="E376" s="12">
        <f>E377+E378</f>
        <v>56568</v>
      </c>
      <c r="F376" s="12">
        <f t="shared" ref="F376:G376" si="87">F377+F378</f>
        <v>0</v>
      </c>
      <c r="G376" s="12">
        <f t="shared" si="87"/>
        <v>56568</v>
      </c>
    </row>
    <row r="377" spans="1:7" ht="68.25" customHeight="1" x14ac:dyDescent="0.25">
      <c r="A377" s="13" t="s">
        <v>131</v>
      </c>
      <c r="B377" s="14" t="s">
        <v>131</v>
      </c>
      <c r="C377" s="15" t="s">
        <v>79</v>
      </c>
      <c r="D377" s="16" t="s">
        <v>292</v>
      </c>
      <c r="E377" s="17">
        <v>350</v>
      </c>
      <c r="F377" s="17">
        <v>0</v>
      </c>
      <c r="G377" s="17">
        <f>E377+F377</f>
        <v>350</v>
      </c>
    </row>
    <row r="378" spans="1:7" ht="36" customHeight="1" x14ac:dyDescent="0.25">
      <c r="A378" s="13" t="s">
        <v>131</v>
      </c>
      <c r="B378" s="14" t="s">
        <v>131</v>
      </c>
      <c r="C378" s="15" t="s">
        <v>293</v>
      </c>
      <c r="D378" s="16" t="s">
        <v>13</v>
      </c>
      <c r="E378" s="17">
        <v>56218</v>
      </c>
      <c r="F378" s="17">
        <v>0</v>
      </c>
      <c r="G378" s="17">
        <f>E378+F378</f>
        <v>56218</v>
      </c>
    </row>
    <row r="379" spans="1:7" ht="47.25" customHeight="1" x14ac:dyDescent="0.25">
      <c r="A379" s="8" t="s">
        <v>131</v>
      </c>
      <c r="B379" s="9" t="s">
        <v>94</v>
      </c>
      <c r="C379" s="10" t="s">
        <v>131</v>
      </c>
      <c r="D379" s="11" t="s">
        <v>22</v>
      </c>
      <c r="E379" s="12">
        <f>E380</f>
        <v>522450</v>
      </c>
      <c r="F379" s="12">
        <f t="shared" ref="F379:G379" si="88">F380</f>
        <v>0</v>
      </c>
      <c r="G379" s="12">
        <f t="shared" si="88"/>
        <v>522450</v>
      </c>
    </row>
    <row r="380" spans="1:7" x14ac:dyDescent="0.25">
      <c r="A380" s="13" t="s">
        <v>131</v>
      </c>
      <c r="B380" s="14" t="s">
        <v>131</v>
      </c>
      <c r="C380" s="15" t="s">
        <v>294</v>
      </c>
      <c r="D380" s="16" t="s">
        <v>11</v>
      </c>
      <c r="E380" s="17">
        <v>522450</v>
      </c>
      <c r="F380" s="17">
        <v>0</v>
      </c>
      <c r="G380" s="17">
        <f>E380+F380</f>
        <v>522450</v>
      </c>
    </row>
    <row r="381" spans="1:7" x14ac:dyDescent="0.25">
      <c r="A381" s="8" t="s">
        <v>131</v>
      </c>
      <c r="B381" s="9" t="s">
        <v>95</v>
      </c>
      <c r="C381" s="10" t="s">
        <v>131</v>
      </c>
      <c r="D381" s="11" t="s">
        <v>96</v>
      </c>
      <c r="E381" s="12">
        <f>E382+E383</f>
        <v>399000</v>
      </c>
      <c r="F381" s="12">
        <f t="shared" ref="F381:G381" si="89">F382+F383</f>
        <v>0</v>
      </c>
      <c r="G381" s="12">
        <f t="shared" si="89"/>
        <v>399000</v>
      </c>
    </row>
    <row r="382" spans="1:7" x14ac:dyDescent="0.25">
      <c r="A382" s="13" t="s">
        <v>131</v>
      </c>
      <c r="B382" s="14" t="s">
        <v>131</v>
      </c>
      <c r="C382" s="15" t="s">
        <v>294</v>
      </c>
      <c r="D382" s="16" t="s">
        <v>11</v>
      </c>
      <c r="E382" s="17">
        <v>398627.48</v>
      </c>
      <c r="F382" s="17">
        <v>0</v>
      </c>
      <c r="G382" s="17">
        <f>E382+F382</f>
        <v>398627.48</v>
      </c>
    </row>
    <row r="383" spans="1:7" ht="27.75" customHeight="1" x14ac:dyDescent="0.25">
      <c r="A383" s="13" t="s">
        <v>131</v>
      </c>
      <c r="B383" s="14" t="s">
        <v>131</v>
      </c>
      <c r="C383" s="15" t="s">
        <v>148</v>
      </c>
      <c r="D383" s="16" t="s">
        <v>5</v>
      </c>
      <c r="E383" s="17">
        <v>372.52</v>
      </c>
      <c r="F383" s="17">
        <v>0</v>
      </c>
      <c r="G383" s="17">
        <f>E383+F383</f>
        <v>372.52</v>
      </c>
    </row>
    <row r="384" spans="1:7" x14ac:dyDescent="0.25">
      <c r="A384" s="8" t="s">
        <v>131</v>
      </c>
      <c r="B384" s="9" t="s">
        <v>97</v>
      </c>
      <c r="C384" s="10" t="s">
        <v>131</v>
      </c>
      <c r="D384" s="11" t="s">
        <v>23</v>
      </c>
      <c r="E384" s="12">
        <f>E385+E386</f>
        <v>451271</v>
      </c>
      <c r="F384" s="12">
        <f t="shared" ref="F384:G384" si="90">F385+F386</f>
        <v>0</v>
      </c>
      <c r="G384" s="12">
        <f t="shared" si="90"/>
        <v>451271</v>
      </c>
    </row>
    <row r="385" spans="1:7" ht="64.5" customHeight="1" x14ac:dyDescent="0.25">
      <c r="A385" s="13" t="s">
        <v>131</v>
      </c>
      <c r="B385" s="14" t="s">
        <v>131</v>
      </c>
      <c r="C385" s="15" t="s">
        <v>79</v>
      </c>
      <c r="D385" s="16" t="s">
        <v>292</v>
      </c>
      <c r="E385" s="17">
        <v>3000</v>
      </c>
      <c r="F385" s="17">
        <v>0</v>
      </c>
      <c r="G385" s="17">
        <f>E385+F385</f>
        <v>3000</v>
      </c>
    </row>
    <row r="386" spans="1:7" x14ac:dyDescent="0.25">
      <c r="A386" s="13" t="s">
        <v>131</v>
      </c>
      <c r="B386" s="14" t="s">
        <v>131</v>
      </c>
      <c r="C386" s="15" t="s">
        <v>294</v>
      </c>
      <c r="D386" s="16" t="s">
        <v>11</v>
      </c>
      <c r="E386" s="17">
        <v>448271</v>
      </c>
      <c r="F386" s="17">
        <v>0</v>
      </c>
      <c r="G386" s="17">
        <f>E386+F386</f>
        <v>448271</v>
      </c>
    </row>
    <row r="387" spans="1:7" x14ac:dyDescent="0.25">
      <c r="A387" s="8" t="s">
        <v>131</v>
      </c>
      <c r="B387" s="9" t="s">
        <v>98</v>
      </c>
      <c r="C387" s="10" t="s">
        <v>131</v>
      </c>
      <c r="D387" s="11" t="s">
        <v>24</v>
      </c>
      <c r="E387" s="12">
        <f>E388+E389+E390+E391+E392+E393+E394+E395+E396+E397+E398+E399+E400+E401+E402+E403+E404+E405</f>
        <v>1569590.6099999999</v>
      </c>
      <c r="F387" s="12">
        <f t="shared" ref="F387:G387" si="91">F388+F389+F390+F391+F392+F393+F394+F395+F396+F397+F398+F399+F400+F401+F402+F403+F404+F405</f>
        <v>0</v>
      </c>
      <c r="G387" s="12">
        <f t="shared" si="91"/>
        <v>1569590.6099999999</v>
      </c>
    </row>
    <row r="388" spans="1:7" ht="36.75" customHeight="1" x14ac:dyDescent="0.25">
      <c r="A388" s="13" t="s">
        <v>131</v>
      </c>
      <c r="B388" s="14" t="s">
        <v>131</v>
      </c>
      <c r="C388" s="15" t="s">
        <v>197</v>
      </c>
      <c r="D388" s="16" t="s">
        <v>198</v>
      </c>
      <c r="E388" s="17">
        <v>8057</v>
      </c>
      <c r="F388" s="17">
        <v>0</v>
      </c>
      <c r="G388" s="17">
        <f>E388+F388</f>
        <v>8057</v>
      </c>
    </row>
    <row r="389" spans="1:7" ht="25.5" customHeight="1" x14ac:dyDescent="0.25">
      <c r="A389" s="13" t="s">
        <v>131</v>
      </c>
      <c r="B389" s="14" t="s">
        <v>131</v>
      </c>
      <c r="C389" s="15" t="s">
        <v>144</v>
      </c>
      <c r="D389" s="16" t="s">
        <v>3</v>
      </c>
      <c r="E389" s="17">
        <v>965558.53</v>
      </c>
      <c r="F389" s="17">
        <v>0</v>
      </c>
      <c r="G389" s="17">
        <f t="shared" ref="G389:G405" si="92">E389+F389</f>
        <v>965558.53</v>
      </c>
    </row>
    <row r="390" spans="1:7" ht="27.75" customHeight="1" x14ac:dyDescent="0.25">
      <c r="A390" s="13" t="s">
        <v>131</v>
      </c>
      <c r="B390" s="14" t="s">
        <v>131</v>
      </c>
      <c r="C390" s="15" t="s">
        <v>199</v>
      </c>
      <c r="D390" s="16" t="s">
        <v>200</v>
      </c>
      <c r="E390" s="17">
        <v>61975.7</v>
      </c>
      <c r="F390" s="17">
        <v>0</v>
      </c>
      <c r="G390" s="17">
        <f t="shared" si="92"/>
        <v>61975.7</v>
      </c>
    </row>
    <row r="391" spans="1:7" ht="32.25" customHeight="1" x14ac:dyDescent="0.25">
      <c r="A391" s="13" t="s">
        <v>131</v>
      </c>
      <c r="B391" s="14" t="s">
        <v>131</v>
      </c>
      <c r="C391" s="15" t="s">
        <v>145</v>
      </c>
      <c r="D391" s="16" t="s">
        <v>4</v>
      </c>
      <c r="E391" s="17">
        <v>181951.24</v>
      </c>
      <c r="F391" s="17">
        <v>0</v>
      </c>
      <c r="G391" s="17">
        <f t="shared" si="92"/>
        <v>181951.24</v>
      </c>
    </row>
    <row r="392" spans="1:7" ht="33" customHeight="1" x14ac:dyDescent="0.25">
      <c r="A392" s="13" t="s">
        <v>131</v>
      </c>
      <c r="B392" s="14" t="s">
        <v>131</v>
      </c>
      <c r="C392" s="15" t="s">
        <v>146</v>
      </c>
      <c r="D392" s="16" t="s">
        <v>147</v>
      </c>
      <c r="E392" s="17">
        <v>18687.53</v>
      </c>
      <c r="F392" s="17">
        <v>0</v>
      </c>
      <c r="G392" s="17">
        <f t="shared" si="92"/>
        <v>18687.53</v>
      </c>
    </row>
    <row r="393" spans="1:7" ht="39.75" customHeight="1" x14ac:dyDescent="0.25">
      <c r="A393" s="13" t="s">
        <v>131</v>
      </c>
      <c r="B393" s="14" t="s">
        <v>131</v>
      </c>
      <c r="C393" s="15" t="s">
        <v>201</v>
      </c>
      <c r="D393" s="16" t="s">
        <v>202</v>
      </c>
      <c r="E393" s="17">
        <v>0</v>
      </c>
      <c r="F393" s="17">
        <v>0</v>
      </c>
      <c r="G393" s="17">
        <f t="shared" si="92"/>
        <v>0</v>
      </c>
    </row>
    <row r="394" spans="1:7" ht="31.5" customHeight="1" x14ac:dyDescent="0.25">
      <c r="A394" s="13" t="s">
        <v>131</v>
      </c>
      <c r="B394" s="14" t="s">
        <v>131</v>
      </c>
      <c r="C394" s="15" t="s">
        <v>153</v>
      </c>
      <c r="D394" s="16" t="s">
        <v>154</v>
      </c>
      <c r="E394" s="17">
        <v>4000</v>
      </c>
      <c r="F394" s="17">
        <v>0</v>
      </c>
      <c r="G394" s="17">
        <f t="shared" si="92"/>
        <v>4000</v>
      </c>
    </row>
    <row r="395" spans="1:7" ht="24.75" customHeight="1" x14ac:dyDescent="0.25">
      <c r="A395" s="13" t="s">
        <v>131</v>
      </c>
      <c r="B395" s="14" t="s">
        <v>131</v>
      </c>
      <c r="C395" s="15" t="s">
        <v>148</v>
      </c>
      <c r="D395" s="16" t="s">
        <v>5</v>
      </c>
      <c r="E395" s="17">
        <v>91310.21</v>
      </c>
      <c r="F395" s="17">
        <v>0</v>
      </c>
      <c r="G395" s="17">
        <f t="shared" si="92"/>
        <v>91310.21</v>
      </c>
    </row>
    <row r="396" spans="1:7" x14ac:dyDescent="0.25">
      <c r="A396" s="13" t="s">
        <v>131</v>
      </c>
      <c r="B396" s="14" t="s">
        <v>131</v>
      </c>
      <c r="C396" s="15" t="s">
        <v>155</v>
      </c>
      <c r="D396" s="16" t="s">
        <v>9</v>
      </c>
      <c r="E396" s="17">
        <v>31000</v>
      </c>
      <c r="F396" s="17">
        <v>0</v>
      </c>
      <c r="G396" s="17">
        <f t="shared" si="92"/>
        <v>31000</v>
      </c>
    </row>
    <row r="397" spans="1:7" ht="24" customHeight="1" x14ac:dyDescent="0.25">
      <c r="A397" s="13" t="s">
        <v>131</v>
      </c>
      <c r="B397" s="14" t="s">
        <v>131</v>
      </c>
      <c r="C397" s="15" t="s">
        <v>158</v>
      </c>
      <c r="D397" s="16" t="s">
        <v>159</v>
      </c>
      <c r="E397" s="17">
        <v>1500</v>
      </c>
      <c r="F397" s="17">
        <v>0</v>
      </c>
      <c r="G397" s="17">
        <f t="shared" si="92"/>
        <v>1500</v>
      </c>
    </row>
    <row r="398" spans="1:7" ht="21.75" customHeight="1" x14ac:dyDescent="0.25">
      <c r="A398" s="13" t="s">
        <v>131</v>
      </c>
      <c r="B398" s="14" t="s">
        <v>131</v>
      </c>
      <c r="C398" s="15" t="s">
        <v>203</v>
      </c>
      <c r="D398" s="16" t="s">
        <v>204</v>
      </c>
      <c r="E398" s="17">
        <v>2500</v>
      </c>
      <c r="F398" s="17">
        <v>0</v>
      </c>
      <c r="G398" s="17">
        <f t="shared" si="92"/>
        <v>2500</v>
      </c>
    </row>
    <row r="399" spans="1:7" ht="25.5" customHeight="1" x14ac:dyDescent="0.25">
      <c r="A399" s="13" t="s">
        <v>131</v>
      </c>
      <c r="B399" s="14" t="s">
        <v>131</v>
      </c>
      <c r="C399" s="15" t="s">
        <v>149</v>
      </c>
      <c r="D399" s="16" t="s">
        <v>6</v>
      </c>
      <c r="E399" s="17">
        <v>116258</v>
      </c>
      <c r="F399" s="17">
        <v>0</v>
      </c>
      <c r="G399" s="17">
        <f t="shared" si="92"/>
        <v>116258</v>
      </c>
    </row>
    <row r="400" spans="1:7" ht="35.25" customHeight="1" x14ac:dyDescent="0.25">
      <c r="A400" s="13" t="s">
        <v>131</v>
      </c>
      <c r="B400" s="14" t="s">
        <v>131</v>
      </c>
      <c r="C400" s="15" t="s">
        <v>193</v>
      </c>
      <c r="D400" s="16" t="s">
        <v>194</v>
      </c>
      <c r="E400" s="17">
        <v>11000</v>
      </c>
      <c r="F400" s="17">
        <v>0</v>
      </c>
      <c r="G400" s="17">
        <f t="shared" si="92"/>
        <v>11000</v>
      </c>
    </row>
    <row r="401" spans="1:7" ht="38.25" customHeight="1" x14ac:dyDescent="0.25">
      <c r="A401" s="13" t="s">
        <v>131</v>
      </c>
      <c r="B401" s="14" t="s">
        <v>131</v>
      </c>
      <c r="C401" s="15" t="s">
        <v>167</v>
      </c>
      <c r="D401" s="16" t="s">
        <v>168</v>
      </c>
      <c r="E401" s="17">
        <v>18400</v>
      </c>
      <c r="F401" s="17">
        <v>0</v>
      </c>
      <c r="G401" s="17">
        <f t="shared" si="92"/>
        <v>18400</v>
      </c>
    </row>
    <row r="402" spans="1:7" ht="23.25" customHeight="1" x14ac:dyDescent="0.25">
      <c r="A402" s="13" t="s">
        <v>131</v>
      </c>
      <c r="B402" s="14" t="s">
        <v>131</v>
      </c>
      <c r="C402" s="15" t="s">
        <v>207</v>
      </c>
      <c r="D402" s="16" t="s">
        <v>208</v>
      </c>
      <c r="E402" s="17">
        <v>11000</v>
      </c>
      <c r="F402" s="17">
        <v>0</v>
      </c>
      <c r="G402" s="17">
        <f t="shared" si="92"/>
        <v>11000</v>
      </c>
    </row>
    <row r="403" spans="1:7" ht="21" customHeight="1" x14ac:dyDescent="0.25">
      <c r="A403" s="13" t="s">
        <v>131</v>
      </c>
      <c r="B403" s="14" t="s">
        <v>131</v>
      </c>
      <c r="C403" s="15" t="s">
        <v>150</v>
      </c>
      <c r="D403" s="16" t="s">
        <v>7</v>
      </c>
      <c r="E403" s="17">
        <v>1000</v>
      </c>
      <c r="F403" s="17">
        <v>0</v>
      </c>
      <c r="G403" s="17">
        <f t="shared" si="92"/>
        <v>1000</v>
      </c>
    </row>
    <row r="404" spans="1:7" ht="34.5" customHeight="1" x14ac:dyDescent="0.25">
      <c r="A404" s="13" t="s">
        <v>131</v>
      </c>
      <c r="B404" s="14" t="s">
        <v>131</v>
      </c>
      <c r="C404" s="15" t="s">
        <v>209</v>
      </c>
      <c r="D404" s="16" t="s">
        <v>12</v>
      </c>
      <c r="E404" s="17">
        <v>32892.400000000001</v>
      </c>
      <c r="F404" s="17">
        <v>0</v>
      </c>
      <c r="G404" s="17">
        <f t="shared" si="92"/>
        <v>32892.400000000001</v>
      </c>
    </row>
    <row r="405" spans="1:7" ht="37.5" customHeight="1" x14ac:dyDescent="0.25">
      <c r="A405" s="13" t="s">
        <v>131</v>
      </c>
      <c r="B405" s="14" t="s">
        <v>131</v>
      </c>
      <c r="C405" s="15" t="s">
        <v>210</v>
      </c>
      <c r="D405" s="16" t="s">
        <v>15</v>
      </c>
      <c r="E405" s="17">
        <v>12500</v>
      </c>
      <c r="F405" s="17">
        <v>0</v>
      </c>
      <c r="G405" s="17">
        <f t="shared" si="92"/>
        <v>12500</v>
      </c>
    </row>
    <row r="406" spans="1:7" ht="34.5" customHeight="1" x14ac:dyDescent="0.25">
      <c r="A406" s="8" t="s">
        <v>131</v>
      </c>
      <c r="B406" s="9" t="s">
        <v>99</v>
      </c>
      <c r="C406" s="10" t="s">
        <v>131</v>
      </c>
      <c r="D406" s="11" t="s">
        <v>100</v>
      </c>
      <c r="E406" s="12">
        <f>E407</f>
        <v>796000</v>
      </c>
      <c r="F406" s="12">
        <f t="shared" ref="F406:G406" si="93">F407</f>
        <v>0</v>
      </c>
      <c r="G406" s="12">
        <f t="shared" si="93"/>
        <v>796000</v>
      </c>
    </row>
    <row r="407" spans="1:7" ht="26.25" customHeight="1" x14ac:dyDescent="0.25">
      <c r="A407" s="13" t="s">
        <v>131</v>
      </c>
      <c r="B407" s="14" t="s">
        <v>131</v>
      </c>
      <c r="C407" s="15" t="s">
        <v>149</v>
      </c>
      <c r="D407" s="16" t="s">
        <v>6</v>
      </c>
      <c r="E407" s="17">
        <v>796000</v>
      </c>
      <c r="F407" s="17">
        <v>0</v>
      </c>
      <c r="G407" s="17">
        <f>E407+F407</f>
        <v>796000</v>
      </c>
    </row>
    <row r="408" spans="1:7" x14ac:dyDescent="0.25">
      <c r="A408" s="8" t="s">
        <v>131</v>
      </c>
      <c r="B408" s="9" t="s">
        <v>102</v>
      </c>
      <c r="C408" s="10" t="s">
        <v>131</v>
      </c>
      <c r="D408" s="11" t="s">
        <v>103</v>
      </c>
      <c r="E408" s="12">
        <f>E409</f>
        <v>350000</v>
      </c>
      <c r="F408" s="12">
        <f t="shared" ref="F408:G408" si="94">F409</f>
        <v>0</v>
      </c>
      <c r="G408" s="12">
        <f t="shared" si="94"/>
        <v>350000</v>
      </c>
    </row>
    <row r="409" spans="1:7" x14ac:dyDescent="0.25">
      <c r="A409" s="13" t="s">
        <v>131</v>
      </c>
      <c r="B409" s="14" t="s">
        <v>131</v>
      </c>
      <c r="C409" s="15" t="s">
        <v>294</v>
      </c>
      <c r="D409" s="16" t="s">
        <v>11</v>
      </c>
      <c r="E409" s="17">
        <v>350000</v>
      </c>
      <c r="F409" s="17">
        <v>0</v>
      </c>
      <c r="G409" s="17">
        <f>E409+F409</f>
        <v>350000</v>
      </c>
    </row>
    <row r="410" spans="1:7" x14ac:dyDescent="0.25">
      <c r="A410" s="8" t="s">
        <v>131</v>
      </c>
      <c r="B410" s="9" t="s">
        <v>295</v>
      </c>
      <c r="C410" s="10" t="s">
        <v>131</v>
      </c>
      <c r="D410" s="11" t="s">
        <v>296</v>
      </c>
      <c r="E410" s="12">
        <f>E411</f>
        <v>150000</v>
      </c>
      <c r="F410" s="12">
        <f t="shared" ref="F410:G410" si="95">F411</f>
        <v>0</v>
      </c>
      <c r="G410" s="12">
        <f t="shared" si="95"/>
        <v>150000</v>
      </c>
    </row>
    <row r="411" spans="1:7" ht="43.5" customHeight="1" x14ac:dyDescent="0.25">
      <c r="A411" s="13" t="s">
        <v>131</v>
      </c>
      <c r="B411" s="14" t="s">
        <v>131</v>
      </c>
      <c r="C411" s="15" t="s">
        <v>165</v>
      </c>
      <c r="D411" s="16" t="s">
        <v>166</v>
      </c>
      <c r="E411" s="17">
        <v>150000</v>
      </c>
      <c r="F411" s="17">
        <v>0</v>
      </c>
      <c r="G411" s="17">
        <f>E411+F411</f>
        <v>150000</v>
      </c>
    </row>
    <row r="412" spans="1:7" x14ac:dyDescent="0.25">
      <c r="A412" s="8" t="s">
        <v>131</v>
      </c>
      <c r="B412" s="9" t="s">
        <v>297</v>
      </c>
      <c r="C412" s="10" t="s">
        <v>131</v>
      </c>
      <c r="D412" s="11" t="s">
        <v>2</v>
      </c>
      <c r="E412" s="12">
        <f>E413+E414</f>
        <v>19000</v>
      </c>
      <c r="F412" s="12">
        <f t="shared" ref="F412:G412" si="96">F413+F414</f>
        <v>0</v>
      </c>
      <c r="G412" s="12">
        <f t="shared" si="96"/>
        <v>19000</v>
      </c>
    </row>
    <row r="413" spans="1:7" ht="31.5" customHeight="1" x14ac:dyDescent="0.25">
      <c r="A413" s="13" t="s">
        <v>131</v>
      </c>
      <c r="B413" s="14" t="s">
        <v>131</v>
      </c>
      <c r="C413" s="15" t="s">
        <v>148</v>
      </c>
      <c r="D413" s="16" t="s">
        <v>5</v>
      </c>
      <c r="E413" s="17">
        <v>11000</v>
      </c>
      <c r="F413" s="17">
        <v>0</v>
      </c>
      <c r="G413" s="17">
        <f>E413+F413</f>
        <v>11000</v>
      </c>
    </row>
    <row r="414" spans="1:7" ht="23.25" customHeight="1" x14ac:dyDescent="0.25">
      <c r="A414" s="13" t="s">
        <v>131</v>
      </c>
      <c r="B414" s="14" t="s">
        <v>131</v>
      </c>
      <c r="C414" s="15" t="s">
        <v>149</v>
      </c>
      <c r="D414" s="16" t="s">
        <v>6</v>
      </c>
      <c r="E414" s="17">
        <v>8000</v>
      </c>
      <c r="F414" s="17">
        <v>0</v>
      </c>
      <c r="G414" s="17">
        <f>E414+F414</f>
        <v>8000</v>
      </c>
    </row>
    <row r="415" spans="1:7" ht="38.25" customHeight="1" x14ac:dyDescent="0.25">
      <c r="A415" s="3" t="s">
        <v>298</v>
      </c>
      <c r="B415" s="4" t="s">
        <v>131</v>
      </c>
      <c r="C415" s="5" t="s">
        <v>131</v>
      </c>
      <c r="D415" s="6" t="s">
        <v>299</v>
      </c>
      <c r="E415" s="7">
        <f>E416</f>
        <v>175442.32</v>
      </c>
      <c r="F415" s="7">
        <f t="shared" ref="F415:G415" si="97">F416</f>
        <v>0</v>
      </c>
      <c r="G415" s="7">
        <f t="shared" si="97"/>
        <v>175442.32</v>
      </c>
    </row>
    <row r="416" spans="1:7" x14ac:dyDescent="0.25">
      <c r="A416" s="8" t="s">
        <v>131</v>
      </c>
      <c r="B416" s="9" t="s">
        <v>300</v>
      </c>
      <c r="C416" s="10" t="s">
        <v>131</v>
      </c>
      <c r="D416" s="11" t="s">
        <v>2</v>
      </c>
      <c r="E416" s="12">
        <f>E417+E418+E419+E420+E421+E422</f>
        <v>175442.32</v>
      </c>
      <c r="F416" s="12">
        <f t="shared" ref="F416:G416" si="98">F417+F418+F419+F420+F421+F422</f>
        <v>0</v>
      </c>
      <c r="G416" s="12">
        <f t="shared" si="98"/>
        <v>175442.32</v>
      </c>
    </row>
    <row r="417" spans="1:7" ht="87.75" customHeight="1" x14ac:dyDescent="0.25">
      <c r="A417" s="13" t="s">
        <v>131</v>
      </c>
      <c r="B417" s="14" t="s">
        <v>131</v>
      </c>
      <c r="C417" s="15" t="s">
        <v>101</v>
      </c>
      <c r="D417" s="16" t="s">
        <v>224</v>
      </c>
      <c r="E417" s="17">
        <v>14000</v>
      </c>
      <c r="F417" s="17">
        <v>0</v>
      </c>
      <c r="G417" s="17">
        <f>E417+F417</f>
        <v>14000</v>
      </c>
    </row>
    <row r="418" spans="1:7" ht="27.75" customHeight="1" x14ac:dyDescent="0.25">
      <c r="A418" s="13" t="s">
        <v>131</v>
      </c>
      <c r="B418" s="14" t="s">
        <v>131</v>
      </c>
      <c r="C418" s="15" t="s">
        <v>261</v>
      </c>
      <c r="D418" s="16" t="s">
        <v>3</v>
      </c>
      <c r="E418" s="17">
        <v>25629.52</v>
      </c>
      <c r="F418" s="17">
        <v>0</v>
      </c>
      <c r="G418" s="17">
        <f t="shared" ref="G418:G422" si="99">E418+F418</f>
        <v>25629.52</v>
      </c>
    </row>
    <row r="419" spans="1:7" ht="33" customHeight="1" x14ac:dyDescent="0.25">
      <c r="A419" s="13" t="s">
        <v>131</v>
      </c>
      <c r="B419" s="14" t="s">
        <v>131</v>
      </c>
      <c r="C419" s="15" t="s">
        <v>263</v>
      </c>
      <c r="D419" s="16" t="s">
        <v>4</v>
      </c>
      <c r="E419" s="17">
        <v>5127.25</v>
      </c>
      <c r="F419" s="17">
        <v>0</v>
      </c>
      <c r="G419" s="17">
        <f t="shared" si="99"/>
        <v>5127.25</v>
      </c>
    </row>
    <row r="420" spans="1:7" ht="45.75" customHeight="1" x14ac:dyDescent="0.25">
      <c r="A420" s="13" t="s">
        <v>131</v>
      </c>
      <c r="B420" s="14" t="s">
        <v>131</v>
      </c>
      <c r="C420" s="15" t="s">
        <v>265</v>
      </c>
      <c r="D420" s="16" t="s">
        <v>147</v>
      </c>
      <c r="E420" s="17">
        <v>630.79</v>
      </c>
      <c r="F420" s="17">
        <v>0</v>
      </c>
      <c r="G420" s="17">
        <f t="shared" si="99"/>
        <v>630.79</v>
      </c>
    </row>
    <row r="421" spans="1:7" ht="29.25" customHeight="1" x14ac:dyDescent="0.25">
      <c r="A421" s="13" t="s">
        <v>131</v>
      </c>
      <c r="B421" s="14" t="s">
        <v>131</v>
      </c>
      <c r="C421" s="15" t="s">
        <v>301</v>
      </c>
      <c r="D421" s="16" t="s">
        <v>154</v>
      </c>
      <c r="E421" s="17">
        <v>13346.14</v>
      </c>
      <c r="F421" s="17">
        <v>0</v>
      </c>
      <c r="G421" s="17">
        <f t="shared" si="99"/>
        <v>13346.14</v>
      </c>
    </row>
    <row r="422" spans="1:7" ht="30" customHeight="1" x14ac:dyDescent="0.25">
      <c r="A422" s="13" t="s">
        <v>131</v>
      </c>
      <c r="B422" s="14" t="s">
        <v>131</v>
      </c>
      <c r="C422" s="15" t="s">
        <v>271</v>
      </c>
      <c r="D422" s="16" t="s">
        <v>6</v>
      </c>
      <c r="E422" s="17">
        <v>116708.62</v>
      </c>
      <c r="F422" s="17">
        <v>0</v>
      </c>
      <c r="G422" s="17">
        <f t="shared" si="99"/>
        <v>116708.62</v>
      </c>
    </row>
    <row r="423" spans="1:7" ht="28.5" customHeight="1" x14ac:dyDescent="0.25">
      <c r="A423" s="3" t="s">
        <v>104</v>
      </c>
      <c r="B423" s="4" t="s">
        <v>131</v>
      </c>
      <c r="C423" s="5" t="s">
        <v>131</v>
      </c>
      <c r="D423" s="6" t="s">
        <v>25</v>
      </c>
      <c r="E423" s="7">
        <f>E424+E436+E439</f>
        <v>1263090.3</v>
      </c>
      <c r="F423" s="7">
        <f t="shared" ref="F423:G423" si="100">F424+F436+F439</f>
        <v>0</v>
      </c>
      <c r="G423" s="7">
        <f t="shared" si="100"/>
        <v>1263090.3</v>
      </c>
    </row>
    <row r="424" spans="1:7" x14ac:dyDescent="0.25">
      <c r="A424" s="8" t="s">
        <v>131</v>
      </c>
      <c r="B424" s="9" t="s">
        <v>302</v>
      </c>
      <c r="C424" s="10" t="s">
        <v>131</v>
      </c>
      <c r="D424" s="11" t="s">
        <v>303</v>
      </c>
      <c r="E424" s="12">
        <f>E425+E426+E427+E428+E429+E430+E431+E432+E433+E434+E435</f>
        <v>998727.3</v>
      </c>
      <c r="F424" s="12">
        <f t="shared" ref="F424:G424" si="101">F425+F426+F427+F428+F429+F430+F431+F432+F433+F434+F435</f>
        <v>0</v>
      </c>
      <c r="G424" s="12">
        <f t="shared" si="101"/>
        <v>998727.3</v>
      </c>
    </row>
    <row r="425" spans="1:7" ht="39.75" customHeight="1" x14ac:dyDescent="0.25">
      <c r="A425" s="13" t="s">
        <v>131</v>
      </c>
      <c r="B425" s="14" t="s">
        <v>131</v>
      </c>
      <c r="C425" s="15" t="s">
        <v>197</v>
      </c>
      <c r="D425" s="16" t="s">
        <v>198</v>
      </c>
      <c r="E425" s="17">
        <v>3917</v>
      </c>
      <c r="F425" s="17">
        <v>0</v>
      </c>
      <c r="G425" s="17">
        <f>E425+F425</f>
        <v>3917</v>
      </c>
    </row>
    <row r="426" spans="1:7" ht="27" customHeight="1" x14ac:dyDescent="0.25">
      <c r="A426" s="13" t="s">
        <v>131</v>
      </c>
      <c r="B426" s="14" t="s">
        <v>131</v>
      </c>
      <c r="C426" s="15" t="s">
        <v>144</v>
      </c>
      <c r="D426" s="16" t="s">
        <v>3</v>
      </c>
      <c r="E426" s="17">
        <v>733183</v>
      </c>
      <c r="F426" s="17">
        <v>0</v>
      </c>
      <c r="G426" s="17">
        <f t="shared" ref="G426:G435" si="102">E426+F426</f>
        <v>733183</v>
      </c>
    </row>
    <row r="427" spans="1:7" ht="21" customHeight="1" x14ac:dyDescent="0.25">
      <c r="A427" s="13" t="s">
        <v>131</v>
      </c>
      <c r="B427" s="14" t="s">
        <v>131</v>
      </c>
      <c r="C427" s="15" t="s">
        <v>199</v>
      </c>
      <c r="D427" s="16" t="s">
        <v>200</v>
      </c>
      <c r="E427" s="17">
        <v>46270</v>
      </c>
      <c r="F427" s="17">
        <v>0</v>
      </c>
      <c r="G427" s="17">
        <f t="shared" si="102"/>
        <v>46270</v>
      </c>
    </row>
    <row r="428" spans="1:7" ht="24.75" customHeight="1" x14ac:dyDescent="0.25">
      <c r="A428" s="13" t="s">
        <v>131</v>
      </c>
      <c r="B428" s="14" t="s">
        <v>131</v>
      </c>
      <c r="C428" s="15" t="s">
        <v>145</v>
      </c>
      <c r="D428" s="16" t="s">
        <v>4</v>
      </c>
      <c r="E428" s="17">
        <v>132248.51</v>
      </c>
      <c r="F428" s="17">
        <v>0</v>
      </c>
      <c r="G428" s="17">
        <f t="shared" si="102"/>
        <v>132248.51</v>
      </c>
    </row>
    <row r="429" spans="1:7" ht="51.75" customHeight="1" x14ac:dyDescent="0.25">
      <c r="A429" s="13" t="s">
        <v>131</v>
      </c>
      <c r="B429" s="14" t="s">
        <v>131</v>
      </c>
      <c r="C429" s="15" t="s">
        <v>146</v>
      </c>
      <c r="D429" s="16" t="s">
        <v>147</v>
      </c>
      <c r="E429" s="17">
        <v>17169.79</v>
      </c>
      <c r="F429" s="17">
        <v>0</v>
      </c>
      <c r="G429" s="17">
        <f t="shared" si="102"/>
        <v>17169.79</v>
      </c>
    </row>
    <row r="430" spans="1:7" ht="31.5" customHeight="1" x14ac:dyDescent="0.25">
      <c r="A430" s="13" t="s">
        <v>131</v>
      </c>
      <c r="B430" s="14" t="s">
        <v>131</v>
      </c>
      <c r="C430" s="15" t="s">
        <v>148</v>
      </c>
      <c r="D430" s="16" t="s">
        <v>5</v>
      </c>
      <c r="E430" s="17">
        <v>11400</v>
      </c>
      <c r="F430" s="17">
        <v>0</v>
      </c>
      <c r="G430" s="17">
        <f t="shared" si="102"/>
        <v>11400</v>
      </c>
    </row>
    <row r="431" spans="1:7" ht="27" customHeight="1" x14ac:dyDescent="0.25">
      <c r="A431" s="13" t="s">
        <v>131</v>
      </c>
      <c r="B431" s="14" t="s">
        <v>131</v>
      </c>
      <c r="C431" s="15" t="s">
        <v>239</v>
      </c>
      <c r="D431" s="16" t="s">
        <v>240</v>
      </c>
      <c r="E431" s="17">
        <v>8500</v>
      </c>
      <c r="F431" s="17">
        <v>0</v>
      </c>
      <c r="G431" s="17">
        <f t="shared" si="102"/>
        <v>8500</v>
      </c>
    </row>
    <row r="432" spans="1:7" x14ac:dyDescent="0.25">
      <c r="A432" s="13" t="s">
        <v>131</v>
      </c>
      <c r="B432" s="14" t="s">
        <v>131</v>
      </c>
      <c r="C432" s="15" t="s">
        <v>155</v>
      </c>
      <c r="D432" s="16" t="s">
        <v>9</v>
      </c>
      <c r="E432" s="17">
        <v>7000</v>
      </c>
      <c r="F432" s="17">
        <v>0</v>
      </c>
      <c r="G432" s="17">
        <f t="shared" si="102"/>
        <v>7000</v>
      </c>
    </row>
    <row r="433" spans="1:7" ht="24" customHeight="1" x14ac:dyDescent="0.25">
      <c r="A433" s="13" t="s">
        <v>131</v>
      </c>
      <c r="B433" s="14" t="s">
        <v>131</v>
      </c>
      <c r="C433" s="15" t="s">
        <v>158</v>
      </c>
      <c r="D433" s="16" t="s">
        <v>159</v>
      </c>
      <c r="E433" s="17">
        <v>416</v>
      </c>
      <c r="F433" s="17">
        <v>0</v>
      </c>
      <c r="G433" s="17">
        <f t="shared" si="102"/>
        <v>416</v>
      </c>
    </row>
    <row r="434" spans="1:7" ht="23.25" customHeight="1" x14ac:dyDescent="0.25">
      <c r="A434" s="13" t="s">
        <v>131</v>
      </c>
      <c r="B434" s="14" t="s">
        <v>131</v>
      </c>
      <c r="C434" s="15" t="s">
        <v>149</v>
      </c>
      <c r="D434" s="16" t="s">
        <v>6</v>
      </c>
      <c r="E434" s="17">
        <v>3400</v>
      </c>
      <c r="F434" s="17">
        <v>0</v>
      </c>
      <c r="G434" s="17">
        <f t="shared" si="102"/>
        <v>3400</v>
      </c>
    </row>
    <row r="435" spans="1:7" ht="31.5" customHeight="1" x14ac:dyDescent="0.25">
      <c r="A435" s="13" t="s">
        <v>131</v>
      </c>
      <c r="B435" s="14" t="s">
        <v>131</v>
      </c>
      <c r="C435" s="15" t="s">
        <v>209</v>
      </c>
      <c r="D435" s="16" t="s">
        <v>12</v>
      </c>
      <c r="E435" s="17">
        <v>35223</v>
      </c>
      <c r="F435" s="17">
        <v>0</v>
      </c>
      <c r="G435" s="17">
        <f t="shared" si="102"/>
        <v>35223</v>
      </c>
    </row>
    <row r="436" spans="1:7" ht="32.25" customHeight="1" x14ac:dyDescent="0.25">
      <c r="A436" s="8" t="s">
        <v>131</v>
      </c>
      <c r="B436" s="9" t="s">
        <v>105</v>
      </c>
      <c r="C436" s="10" t="s">
        <v>131</v>
      </c>
      <c r="D436" s="11" t="s">
        <v>26</v>
      </c>
      <c r="E436" s="12">
        <f>E437+E438</f>
        <v>251163</v>
      </c>
      <c r="F436" s="12">
        <f>F437+F438</f>
        <v>0</v>
      </c>
      <c r="G436" s="12">
        <f>G437+G438</f>
        <v>251163</v>
      </c>
    </row>
    <row r="437" spans="1:7" x14ac:dyDescent="0.25">
      <c r="A437" s="13" t="s">
        <v>131</v>
      </c>
      <c r="B437" s="14" t="s">
        <v>131</v>
      </c>
      <c r="C437" s="19" t="s">
        <v>304</v>
      </c>
      <c r="D437" s="16" t="s">
        <v>30</v>
      </c>
      <c r="E437" s="17">
        <v>249383</v>
      </c>
      <c r="F437" s="17">
        <v>0</v>
      </c>
      <c r="G437" s="17">
        <f>E437+F437</f>
        <v>249383</v>
      </c>
    </row>
    <row r="438" spans="1:7" x14ac:dyDescent="0.25">
      <c r="A438" s="8"/>
      <c r="B438" s="14"/>
      <c r="C438" s="30">
        <v>3260</v>
      </c>
      <c r="D438" s="31"/>
      <c r="E438" s="17">
        <v>1780</v>
      </c>
      <c r="F438" s="17">
        <v>0</v>
      </c>
      <c r="G438" s="17">
        <f>E438+F438</f>
        <v>1780</v>
      </c>
    </row>
    <row r="439" spans="1:7" ht="31.5" customHeight="1" x14ac:dyDescent="0.25">
      <c r="A439" s="8" t="s">
        <v>131</v>
      </c>
      <c r="B439" s="9" t="s">
        <v>305</v>
      </c>
      <c r="C439" s="32" t="s">
        <v>131</v>
      </c>
      <c r="D439" s="11" t="s">
        <v>306</v>
      </c>
      <c r="E439" s="12">
        <f>E440</f>
        <v>13200</v>
      </c>
      <c r="F439" s="12">
        <f t="shared" ref="F439:G439" si="103">F440</f>
        <v>0</v>
      </c>
      <c r="G439" s="12">
        <f t="shared" si="103"/>
        <v>13200</v>
      </c>
    </row>
    <row r="440" spans="1:7" ht="22.5" customHeight="1" x14ac:dyDescent="0.25">
      <c r="A440" s="13" t="s">
        <v>131</v>
      </c>
      <c r="B440" s="14" t="s">
        <v>131</v>
      </c>
      <c r="C440" s="15" t="s">
        <v>304</v>
      </c>
      <c r="D440" s="16" t="s">
        <v>30</v>
      </c>
      <c r="E440" s="17">
        <v>13200</v>
      </c>
      <c r="F440" s="17">
        <v>0</v>
      </c>
      <c r="G440" s="17">
        <f>E440+F440</f>
        <v>13200</v>
      </c>
    </row>
    <row r="441" spans="1:7" x14ac:dyDescent="0.25">
      <c r="A441" s="3" t="s">
        <v>106</v>
      </c>
      <c r="B441" s="4" t="s">
        <v>131</v>
      </c>
      <c r="C441" s="5" t="s">
        <v>131</v>
      </c>
      <c r="D441" s="6" t="s">
        <v>14</v>
      </c>
      <c r="E441" s="7">
        <f>E442+E458+E474+E478+E489+E491+E493</f>
        <v>27003520.5</v>
      </c>
      <c r="F441" s="7">
        <f t="shared" ref="F441:G441" si="104">F442+F458+F474+F478+F489+F491+F493</f>
        <v>0</v>
      </c>
      <c r="G441" s="7">
        <f t="shared" si="104"/>
        <v>27003520.5</v>
      </c>
    </row>
    <row r="442" spans="1:7" ht="27.75" customHeight="1" x14ac:dyDescent="0.25">
      <c r="A442" s="8" t="s">
        <v>131</v>
      </c>
      <c r="B442" s="9" t="s">
        <v>107</v>
      </c>
      <c r="C442" s="10" t="s">
        <v>131</v>
      </c>
      <c r="D442" s="11" t="s">
        <v>108</v>
      </c>
      <c r="E442" s="12">
        <f>E443+E444+E445+E446+E447+E448+E449+E450+E451+E452+E453+E454+E455+E456+E457</f>
        <v>17625773</v>
      </c>
      <c r="F442" s="12">
        <f t="shared" ref="F442:G442" si="105">F443+F444+F445+F446+F447+F448+F449+F450+F451+F452+F453+F454+F455+F456+F457</f>
        <v>0</v>
      </c>
      <c r="G442" s="12">
        <f t="shared" si="105"/>
        <v>17625773</v>
      </c>
    </row>
    <row r="443" spans="1:7" ht="69.75" customHeight="1" x14ac:dyDescent="0.25">
      <c r="A443" s="13" t="s">
        <v>131</v>
      </c>
      <c r="B443" s="14" t="s">
        <v>131</v>
      </c>
      <c r="C443" s="15" t="s">
        <v>79</v>
      </c>
      <c r="D443" s="16" t="s">
        <v>292</v>
      </c>
      <c r="E443" s="17">
        <v>40000</v>
      </c>
      <c r="F443" s="17">
        <v>0</v>
      </c>
      <c r="G443" s="17">
        <f>E443+F443</f>
        <v>40000</v>
      </c>
    </row>
    <row r="444" spans="1:7" x14ac:dyDescent="0.25">
      <c r="A444" s="13" t="s">
        <v>131</v>
      </c>
      <c r="B444" s="14" t="s">
        <v>131</v>
      </c>
      <c r="C444" s="15" t="s">
        <v>294</v>
      </c>
      <c r="D444" s="16" t="s">
        <v>11</v>
      </c>
      <c r="E444" s="17">
        <v>17346655.52</v>
      </c>
      <c r="F444" s="17">
        <v>0</v>
      </c>
      <c r="G444" s="17">
        <f t="shared" ref="G444:G457" si="106">E444+F444</f>
        <v>17346655.52</v>
      </c>
    </row>
    <row r="445" spans="1:7" ht="26.25" customHeight="1" x14ac:dyDescent="0.25">
      <c r="A445" s="13" t="s">
        <v>131</v>
      </c>
      <c r="B445" s="14" t="s">
        <v>131</v>
      </c>
      <c r="C445" s="15" t="s">
        <v>144</v>
      </c>
      <c r="D445" s="16" t="s">
        <v>3</v>
      </c>
      <c r="E445" s="17">
        <v>129000</v>
      </c>
      <c r="F445" s="17">
        <v>0</v>
      </c>
      <c r="G445" s="17">
        <f t="shared" si="106"/>
        <v>129000</v>
      </c>
    </row>
    <row r="446" spans="1:7" ht="27.75" customHeight="1" x14ac:dyDescent="0.25">
      <c r="A446" s="13" t="s">
        <v>131</v>
      </c>
      <c r="B446" s="14" t="s">
        <v>131</v>
      </c>
      <c r="C446" s="15" t="s">
        <v>199</v>
      </c>
      <c r="D446" s="16" t="s">
        <v>200</v>
      </c>
      <c r="E446" s="17">
        <v>9666.5300000000007</v>
      </c>
      <c r="F446" s="17">
        <v>0</v>
      </c>
      <c r="G446" s="17">
        <f t="shared" si="106"/>
        <v>9666.5300000000007</v>
      </c>
    </row>
    <row r="447" spans="1:7" ht="29.25" customHeight="1" x14ac:dyDescent="0.25">
      <c r="A447" s="13" t="s">
        <v>131</v>
      </c>
      <c r="B447" s="14" t="s">
        <v>131</v>
      </c>
      <c r="C447" s="15" t="s">
        <v>145</v>
      </c>
      <c r="D447" s="16" t="s">
        <v>4</v>
      </c>
      <c r="E447" s="17">
        <v>23200</v>
      </c>
      <c r="F447" s="17">
        <v>0</v>
      </c>
      <c r="G447" s="17">
        <f t="shared" si="106"/>
        <v>23200</v>
      </c>
    </row>
    <row r="448" spans="1:7" ht="42" customHeight="1" x14ac:dyDescent="0.25">
      <c r="A448" s="13" t="s">
        <v>131</v>
      </c>
      <c r="B448" s="14" t="s">
        <v>131</v>
      </c>
      <c r="C448" s="15" t="s">
        <v>146</v>
      </c>
      <c r="D448" s="16" t="s">
        <v>147</v>
      </c>
      <c r="E448" s="17">
        <v>3300</v>
      </c>
      <c r="F448" s="17">
        <v>0</v>
      </c>
      <c r="G448" s="17">
        <f t="shared" si="106"/>
        <v>3300</v>
      </c>
    </row>
    <row r="449" spans="1:7" ht="27" customHeight="1" x14ac:dyDescent="0.25">
      <c r="A449" s="13" t="s">
        <v>131</v>
      </c>
      <c r="B449" s="14" t="s">
        <v>131</v>
      </c>
      <c r="C449" s="15" t="s">
        <v>153</v>
      </c>
      <c r="D449" s="16" t="s">
        <v>154</v>
      </c>
      <c r="E449" s="17">
        <v>7380.95</v>
      </c>
      <c r="F449" s="17">
        <v>0</v>
      </c>
      <c r="G449" s="17">
        <f t="shared" si="106"/>
        <v>7380.95</v>
      </c>
    </row>
    <row r="450" spans="1:7" ht="25.5" customHeight="1" x14ac:dyDescent="0.25">
      <c r="A450" s="13" t="s">
        <v>131</v>
      </c>
      <c r="B450" s="14" t="s">
        <v>131</v>
      </c>
      <c r="C450" s="15" t="s">
        <v>148</v>
      </c>
      <c r="D450" s="16" t="s">
        <v>5</v>
      </c>
      <c r="E450" s="17">
        <v>12000</v>
      </c>
      <c r="F450" s="17">
        <v>0</v>
      </c>
      <c r="G450" s="17">
        <f t="shared" si="106"/>
        <v>12000</v>
      </c>
    </row>
    <row r="451" spans="1:7" x14ac:dyDescent="0.25">
      <c r="A451" s="13" t="s">
        <v>131</v>
      </c>
      <c r="B451" s="14" t="s">
        <v>131</v>
      </c>
      <c r="C451" s="15" t="s">
        <v>155</v>
      </c>
      <c r="D451" s="16" t="s">
        <v>9</v>
      </c>
      <c r="E451" s="17">
        <v>4000</v>
      </c>
      <c r="F451" s="17">
        <v>0</v>
      </c>
      <c r="G451" s="17">
        <f t="shared" si="106"/>
        <v>4000</v>
      </c>
    </row>
    <row r="452" spans="1:7" ht="25.5" customHeight="1" x14ac:dyDescent="0.25">
      <c r="A452" s="13" t="s">
        <v>131</v>
      </c>
      <c r="B452" s="14" t="s">
        <v>131</v>
      </c>
      <c r="C452" s="15" t="s">
        <v>149</v>
      </c>
      <c r="D452" s="16" t="s">
        <v>6</v>
      </c>
      <c r="E452" s="17">
        <v>40000</v>
      </c>
      <c r="F452" s="17">
        <v>0</v>
      </c>
      <c r="G452" s="17">
        <f t="shared" si="106"/>
        <v>40000</v>
      </c>
    </row>
    <row r="453" spans="1:7" ht="32.25" customHeight="1" x14ac:dyDescent="0.25">
      <c r="A453" s="13" t="s">
        <v>131</v>
      </c>
      <c r="B453" s="14" t="s">
        <v>131</v>
      </c>
      <c r="C453" s="15" t="s">
        <v>167</v>
      </c>
      <c r="D453" s="16" t="s">
        <v>168</v>
      </c>
      <c r="E453" s="17">
        <v>2000</v>
      </c>
      <c r="F453" s="17">
        <v>0</v>
      </c>
      <c r="G453" s="17">
        <f t="shared" si="106"/>
        <v>2000</v>
      </c>
    </row>
    <row r="454" spans="1:7" ht="24" customHeight="1" x14ac:dyDescent="0.25">
      <c r="A454" s="13"/>
      <c r="B454" s="14"/>
      <c r="C454" s="15">
        <v>4430</v>
      </c>
      <c r="D454" s="16" t="s">
        <v>7</v>
      </c>
      <c r="E454" s="17">
        <v>200</v>
      </c>
      <c r="F454" s="17">
        <v>0</v>
      </c>
      <c r="G454" s="17">
        <f t="shared" si="106"/>
        <v>200</v>
      </c>
    </row>
    <row r="455" spans="1:7" ht="36.75" customHeight="1" x14ac:dyDescent="0.25">
      <c r="A455" s="13" t="s">
        <v>131</v>
      </c>
      <c r="B455" s="14" t="s">
        <v>131</v>
      </c>
      <c r="C455" s="15" t="s">
        <v>209</v>
      </c>
      <c r="D455" s="16" t="s">
        <v>12</v>
      </c>
      <c r="E455" s="17">
        <v>2370</v>
      </c>
      <c r="F455" s="17">
        <v>0</v>
      </c>
      <c r="G455" s="17">
        <f t="shared" si="106"/>
        <v>2370</v>
      </c>
    </row>
    <row r="456" spans="1:7" ht="71.25" customHeight="1" x14ac:dyDescent="0.25">
      <c r="A456" s="13" t="s">
        <v>131</v>
      </c>
      <c r="B456" s="14" t="s">
        <v>131</v>
      </c>
      <c r="C456" s="15" t="s">
        <v>307</v>
      </c>
      <c r="D456" s="16" t="s">
        <v>308</v>
      </c>
      <c r="E456" s="17">
        <v>3000</v>
      </c>
      <c r="F456" s="17">
        <v>0</v>
      </c>
      <c r="G456" s="17">
        <f t="shared" si="106"/>
        <v>3000</v>
      </c>
    </row>
    <row r="457" spans="1:7" ht="34.5" customHeight="1" x14ac:dyDescent="0.25">
      <c r="A457" s="13" t="s">
        <v>131</v>
      </c>
      <c r="B457" s="14" t="s">
        <v>131</v>
      </c>
      <c r="C457" s="15" t="s">
        <v>210</v>
      </c>
      <c r="D457" s="16" t="s">
        <v>15</v>
      </c>
      <c r="E457" s="17">
        <v>3000</v>
      </c>
      <c r="F457" s="17">
        <v>0</v>
      </c>
      <c r="G457" s="17">
        <f t="shared" si="106"/>
        <v>3000</v>
      </c>
    </row>
    <row r="458" spans="1:7" ht="60" customHeight="1" x14ac:dyDescent="0.25">
      <c r="A458" s="8" t="s">
        <v>131</v>
      </c>
      <c r="B458" s="9" t="s">
        <v>109</v>
      </c>
      <c r="C458" s="10" t="s">
        <v>131</v>
      </c>
      <c r="D458" s="11" t="s">
        <v>309</v>
      </c>
      <c r="E458" s="12">
        <f>E459+E460+E461+E462+E463+E464+E465+E466+E467+E468+E469+E470+E471+E472+E473</f>
        <v>8036444.5</v>
      </c>
      <c r="F458" s="12">
        <f t="shared" ref="F458:G458" si="107">F459+F460+F461+F462+F463+F464+F465+F466+F467+F468+F469+F470+F471+F472+F473</f>
        <v>0</v>
      </c>
      <c r="G458" s="12">
        <f t="shared" si="107"/>
        <v>8036444.5</v>
      </c>
    </row>
    <row r="459" spans="1:7" ht="69.75" customHeight="1" x14ac:dyDescent="0.25">
      <c r="A459" s="13" t="s">
        <v>131</v>
      </c>
      <c r="B459" s="14" t="s">
        <v>131</v>
      </c>
      <c r="C459" s="15" t="s">
        <v>79</v>
      </c>
      <c r="D459" s="16" t="s">
        <v>292</v>
      </c>
      <c r="E459" s="17">
        <v>40000</v>
      </c>
      <c r="F459" s="17">
        <v>0</v>
      </c>
      <c r="G459" s="17">
        <f>E459+F459</f>
        <v>40000</v>
      </c>
    </row>
    <row r="460" spans="1:7" x14ac:dyDescent="0.25">
      <c r="A460" s="13" t="s">
        <v>131</v>
      </c>
      <c r="B460" s="14" t="s">
        <v>131</v>
      </c>
      <c r="C460" s="15" t="s">
        <v>294</v>
      </c>
      <c r="D460" s="16" t="s">
        <v>11</v>
      </c>
      <c r="E460" s="17">
        <v>7363099</v>
      </c>
      <c r="F460" s="17">
        <v>0</v>
      </c>
      <c r="G460" s="17">
        <f t="shared" ref="G460:G473" si="108">E460+F460</f>
        <v>7363099</v>
      </c>
    </row>
    <row r="461" spans="1:7" ht="30.75" customHeight="1" x14ac:dyDescent="0.25">
      <c r="A461" s="13" t="s">
        <v>131</v>
      </c>
      <c r="B461" s="14" t="s">
        <v>131</v>
      </c>
      <c r="C461" s="15" t="s">
        <v>144</v>
      </c>
      <c r="D461" s="16" t="s">
        <v>3</v>
      </c>
      <c r="E461" s="17">
        <v>162000</v>
      </c>
      <c r="F461" s="17">
        <v>0</v>
      </c>
      <c r="G461" s="17">
        <f t="shared" si="108"/>
        <v>162000</v>
      </c>
    </row>
    <row r="462" spans="1:7" x14ac:dyDescent="0.25">
      <c r="A462" s="13" t="s">
        <v>131</v>
      </c>
      <c r="B462" s="14" t="s">
        <v>131</v>
      </c>
      <c r="C462" s="15" t="s">
        <v>199</v>
      </c>
      <c r="D462" s="16" t="s">
        <v>200</v>
      </c>
      <c r="E462" s="17">
        <v>15100</v>
      </c>
      <c r="F462" s="17">
        <v>0</v>
      </c>
      <c r="G462" s="17">
        <f t="shared" si="108"/>
        <v>15100</v>
      </c>
    </row>
    <row r="463" spans="1:7" ht="27" customHeight="1" x14ac:dyDescent="0.25">
      <c r="A463" s="13" t="s">
        <v>131</v>
      </c>
      <c r="B463" s="14" t="s">
        <v>131</v>
      </c>
      <c r="C463" s="15" t="s">
        <v>145</v>
      </c>
      <c r="D463" s="16" t="s">
        <v>4</v>
      </c>
      <c r="E463" s="17">
        <v>369953</v>
      </c>
      <c r="F463" s="17">
        <v>0</v>
      </c>
      <c r="G463" s="17">
        <f t="shared" si="108"/>
        <v>369953</v>
      </c>
    </row>
    <row r="464" spans="1:7" ht="43.5" customHeight="1" x14ac:dyDescent="0.25">
      <c r="A464" s="13" t="s">
        <v>131</v>
      </c>
      <c r="B464" s="14" t="s">
        <v>131</v>
      </c>
      <c r="C464" s="15" t="s">
        <v>146</v>
      </c>
      <c r="D464" s="16" t="s">
        <v>147</v>
      </c>
      <c r="E464" s="17">
        <v>4167.5</v>
      </c>
      <c r="F464" s="17">
        <v>0</v>
      </c>
      <c r="G464" s="17">
        <f t="shared" si="108"/>
        <v>4167.5</v>
      </c>
    </row>
    <row r="465" spans="1:7" ht="27" customHeight="1" x14ac:dyDescent="0.25">
      <c r="A465" s="13" t="s">
        <v>131</v>
      </c>
      <c r="B465" s="14" t="s">
        <v>131</v>
      </c>
      <c r="C465" s="15" t="s">
        <v>153</v>
      </c>
      <c r="D465" s="16" t="s">
        <v>154</v>
      </c>
      <c r="E465" s="17">
        <v>8070</v>
      </c>
      <c r="F465" s="17">
        <v>0</v>
      </c>
      <c r="G465" s="17">
        <f t="shared" si="108"/>
        <v>8070</v>
      </c>
    </row>
    <row r="466" spans="1:7" ht="27.75" customHeight="1" x14ac:dyDescent="0.25">
      <c r="A466" s="13" t="s">
        <v>131</v>
      </c>
      <c r="B466" s="14" t="s">
        <v>131</v>
      </c>
      <c r="C466" s="15" t="s">
        <v>148</v>
      </c>
      <c r="D466" s="16" t="s">
        <v>5</v>
      </c>
      <c r="E466" s="17">
        <v>12800</v>
      </c>
      <c r="F466" s="17">
        <v>0</v>
      </c>
      <c r="G466" s="17">
        <f t="shared" si="108"/>
        <v>12800</v>
      </c>
    </row>
    <row r="467" spans="1:7" x14ac:dyDescent="0.25">
      <c r="A467" s="13" t="s">
        <v>131</v>
      </c>
      <c r="B467" s="14" t="s">
        <v>131</v>
      </c>
      <c r="C467" s="15" t="s">
        <v>155</v>
      </c>
      <c r="D467" s="16" t="s">
        <v>9</v>
      </c>
      <c r="E467" s="17">
        <v>4000</v>
      </c>
      <c r="F467" s="17">
        <v>0</v>
      </c>
      <c r="G467" s="17">
        <f t="shared" si="108"/>
        <v>4000</v>
      </c>
    </row>
    <row r="468" spans="1:7" x14ac:dyDescent="0.25">
      <c r="A468" s="13" t="s">
        <v>131</v>
      </c>
      <c r="B468" s="14" t="s">
        <v>131</v>
      </c>
      <c r="C468" s="15" t="s">
        <v>149</v>
      </c>
      <c r="D468" s="16" t="s">
        <v>6</v>
      </c>
      <c r="E468" s="17">
        <v>43000</v>
      </c>
      <c r="F468" s="17">
        <v>0</v>
      </c>
      <c r="G468" s="17">
        <f t="shared" si="108"/>
        <v>43000</v>
      </c>
    </row>
    <row r="469" spans="1:7" ht="28.5" customHeight="1" x14ac:dyDescent="0.25">
      <c r="A469" s="13" t="s">
        <v>131</v>
      </c>
      <c r="B469" s="14" t="s">
        <v>131</v>
      </c>
      <c r="C469" s="15" t="s">
        <v>193</v>
      </c>
      <c r="D469" s="16" t="s">
        <v>194</v>
      </c>
      <c r="E469" s="17">
        <v>1000</v>
      </c>
      <c r="F469" s="17">
        <v>0</v>
      </c>
      <c r="G469" s="17">
        <f t="shared" si="108"/>
        <v>1000</v>
      </c>
    </row>
    <row r="470" spans="1:7" ht="24" customHeight="1" x14ac:dyDescent="0.25">
      <c r="A470" s="13" t="s">
        <v>131</v>
      </c>
      <c r="B470" s="14" t="s">
        <v>131</v>
      </c>
      <c r="C470" s="15" t="s">
        <v>150</v>
      </c>
      <c r="D470" s="16" t="s">
        <v>7</v>
      </c>
      <c r="E470" s="17">
        <v>200</v>
      </c>
      <c r="F470" s="17">
        <v>0</v>
      </c>
      <c r="G470" s="17">
        <f t="shared" si="108"/>
        <v>200</v>
      </c>
    </row>
    <row r="471" spans="1:7" ht="36.75" customHeight="1" x14ac:dyDescent="0.25">
      <c r="A471" s="13" t="s">
        <v>131</v>
      </c>
      <c r="B471" s="14" t="s">
        <v>131</v>
      </c>
      <c r="C471" s="15" t="s">
        <v>209</v>
      </c>
      <c r="D471" s="16" t="s">
        <v>12</v>
      </c>
      <c r="E471" s="17">
        <v>4555</v>
      </c>
      <c r="F471" s="17">
        <v>0</v>
      </c>
      <c r="G471" s="17">
        <f t="shared" si="108"/>
        <v>4555</v>
      </c>
    </row>
    <row r="472" spans="1:7" ht="66" customHeight="1" x14ac:dyDescent="0.25">
      <c r="A472" s="13" t="s">
        <v>131</v>
      </c>
      <c r="B472" s="14" t="s">
        <v>131</v>
      </c>
      <c r="C472" s="15" t="s">
        <v>307</v>
      </c>
      <c r="D472" s="16" t="s">
        <v>308</v>
      </c>
      <c r="E472" s="17">
        <v>5500</v>
      </c>
      <c r="F472" s="17">
        <v>0</v>
      </c>
      <c r="G472" s="17">
        <f t="shared" si="108"/>
        <v>5500</v>
      </c>
    </row>
    <row r="473" spans="1:7" ht="36" customHeight="1" x14ac:dyDescent="0.25">
      <c r="A473" s="13" t="s">
        <v>131</v>
      </c>
      <c r="B473" s="14" t="s">
        <v>131</v>
      </c>
      <c r="C473" s="15" t="s">
        <v>210</v>
      </c>
      <c r="D473" s="16" t="s">
        <v>15</v>
      </c>
      <c r="E473" s="17">
        <v>3000</v>
      </c>
      <c r="F473" s="17">
        <v>0</v>
      </c>
      <c r="G473" s="17">
        <f t="shared" si="108"/>
        <v>3000</v>
      </c>
    </row>
    <row r="474" spans="1:7" x14ac:dyDescent="0.25">
      <c r="A474" s="8" t="s">
        <v>131</v>
      </c>
      <c r="B474" s="9" t="s">
        <v>110</v>
      </c>
      <c r="C474" s="10" t="s">
        <v>131</v>
      </c>
      <c r="D474" s="11" t="s">
        <v>111</v>
      </c>
      <c r="E474" s="12">
        <f>E475+E476+E477</f>
        <v>1150</v>
      </c>
      <c r="F474" s="12">
        <f t="shared" ref="F474:G474" si="109">F475+F476+F477</f>
        <v>0</v>
      </c>
      <c r="G474" s="12">
        <f t="shared" si="109"/>
        <v>1150</v>
      </c>
    </row>
    <row r="475" spans="1:7" ht="23.25" customHeight="1" x14ac:dyDescent="0.25">
      <c r="A475" s="13" t="s">
        <v>131</v>
      </c>
      <c r="B475" s="14" t="s">
        <v>131</v>
      </c>
      <c r="C475" s="15" t="s">
        <v>144</v>
      </c>
      <c r="D475" s="16" t="s">
        <v>3</v>
      </c>
      <c r="E475" s="17">
        <v>960.98</v>
      </c>
      <c r="F475" s="17">
        <v>0</v>
      </c>
      <c r="G475" s="17">
        <f>E475+F475</f>
        <v>960.98</v>
      </c>
    </row>
    <row r="476" spans="1:7" ht="24.75" customHeight="1" x14ac:dyDescent="0.25">
      <c r="A476" s="13" t="s">
        <v>131</v>
      </c>
      <c r="B476" s="14" t="s">
        <v>131</v>
      </c>
      <c r="C476" s="15" t="s">
        <v>145</v>
      </c>
      <c r="D476" s="16" t="s">
        <v>4</v>
      </c>
      <c r="E476" s="17">
        <v>165.48</v>
      </c>
      <c r="F476" s="17">
        <v>0</v>
      </c>
      <c r="G476" s="17">
        <f t="shared" ref="G476:G477" si="110">E476+F476</f>
        <v>165.48</v>
      </c>
    </row>
    <row r="477" spans="1:7" ht="46.5" customHeight="1" x14ac:dyDescent="0.25">
      <c r="A477" s="13" t="s">
        <v>131</v>
      </c>
      <c r="B477" s="14" t="s">
        <v>131</v>
      </c>
      <c r="C477" s="15" t="s">
        <v>146</v>
      </c>
      <c r="D477" s="16" t="s">
        <v>147</v>
      </c>
      <c r="E477" s="17">
        <v>23.54</v>
      </c>
      <c r="F477" s="17">
        <v>0</v>
      </c>
      <c r="G477" s="17">
        <f t="shared" si="110"/>
        <v>23.54</v>
      </c>
    </row>
    <row r="478" spans="1:7" x14ac:dyDescent="0.25">
      <c r="A478" s="8" t="s">
        <v>131</v>
      </c>
      <c r="B478" s="9" t="s">
        <v>112</v>
      </c>
      <c r="C478" s="10" t="s">
        <v>131</v>
      </c>
      <c r="D478" s="11" t="s">
        <v>31</v>
      </c>
      <c r="E478" s="12">
        <f>E479+E480+E481+E482+E483+E484+E485+E486+E487+E488</f>
        <v>934554</v>
      </c>
      <c r="F478" s="12">
        <f t="shared" ref="F478:G478" si="111">F479+F480+F481+F482+F483+F484+F485+F486+F487+F488</f>
        <v>0</v>
      </c>
      <c r="G478" s="12">
        <f t="shared" si="111"/>
        <v>934554</v>
      </c>
    </row>
    <row r="479" spans="1:7" ht="36.75" customHeight="1" x14ac:dyDescent="0.25">
      <c r="A479" s="13" t="s">
        <v>131</v>
      </c>
      <c r="B479" s="14" t="s">
        <v>131</v>
      </c>
      <c r="C479" s="15" t="s">
        <v>197</v>
      </c>
      <c r="D479" s="16" t="s">
        <v>198</v>
      </c>
      <c r="E479" s="17">
        <v>1500</v>
      </c>
      <c r="F479" s="17">
        <v>0</v>
      </c>
      <c r="G479" s="17">
        <f>E479+F479</f>
        <v>1500</v>
      </c>
    </row>
    <row r="480" spans="1:7" x14ac:dyDescent="0.25">
      <c r="A480" s="13" t="s">
        <v>131</v>
      </c>
      <c r="B480" s="14" t="s">
        <v>131</v>
      </c>
      <c r="C480" s="15" t="s">
        <v>294</v>
      </c>
      <c r="D480" s="16" t="s">
        <v>11</v>
      </c>
      <c r="E480" s="17">
        <v>754050</v>
      </c>
      <c r="F480" s="17">
        <v>0</v>
      </c>
      <c r="G480" s="17">
        <f t="shared" ref="G480:G488" si="112">E480+F480</f>
        <v>754050</v>
      </c>
    </row>
    <row r="481" spans="1:7" ht="24" customHeight="1" x14ac:dyDescent="0.25">
      <c r="A481" s="13" t="s">
        <v>131</v>
      </c>
      <c r="B481" s="14" t="s">
        <v>131</v>
      </c>
      <c r="C481" s="15" t="s">
        <v>144</v>
      </c>
      <c r="D481" s="16" t="s">
        <v>3</v>
      </c>
      <c r="E481" s="17">
        <v>128750.14</v>
      </c>
      <c r="F481" s="17">
        <v>0</v>
      </c>
      <c r="G481" s="17">
        <f t="shared" si="112"/>
        <v>128750.14</v>
      </c>
    </row>
    <row r="482" spans="1:7" ht="27.75" customHeight="1" x14ac:dyDescent="0.25">
      <c r="A482" s="13" t="s">
        <v>131</v>
      </c>
      <c r="B482" s="14" t="s">
        <v>131</v>
      </c>
      <c r="C482" s="15" t="s">
        <v>199</v>
      </c>
      <c r="D482" s="16" t="s">
        <v>200</v>
      </c>
      <c r="E482" s="17">
        <v>8250.86</v>
      </c>
      <c r="F482" s="17">
        <v>0</v>
      </c>
      <c r="G482" s="17">
        <f t="shared" si="112"/>
        <v>8250.86</v>
      </c>
    </row>
    <row r="483" spans="1:7" ht="28.5" customHeight="1" x14ac:dyDescent="0.25">
      <c r="A483" s="13" t="s">
        <v>131</v>
      </c>
      <c r="B483" s="14" t="s">
        <v>131</v>
      </c>
      <c r="C483" s="15" t="s">
        <v>145</v>
      </c>
      <c r="D483" s="16" t="s">
        <v>4</v>
      </c>
      <c r="E483" s="17">
        <v>22372</v>
      </c>
      <c r="F483" s="17">
        <v>0</v>
      </c>
      <c r="G483" s="17">
        <f t="shared" si="112"/>
        <v>22372</v>
      </c>
    </row>
    <row r="484" spans="1:7" ht="44.25" customHeight="1" x14ac:dyDescent="0.25">
      <c r="A484" s="13" t="s">
        <v>131</v>
      </c>
      <c r="B484" s="14" t="s">
        <v>131</v>
      </c>
      <c r="C484" s="15" t="s">
        <v>146</v>
      </c>
      <c r="D484" s="16" t="s">
        <v>147</v>
      </c>
      <c r="E484" s="17">
        <v>3137.4</v>
      </c>
      <c r="F484" s="17">
        <v>0</v>
      </c>
      <c r="G484" s="17">
        <f t="shared" si="112"/>
        <v>3137.4</v>
      </c>
    </row>
    <row r="485" spans="1:7" ht="27" customHeight="1" x14ac:dyDescent="0.25">
      <c r="A485" s="13" t="s">
        <v>131</v>
      </c>
      <c r="B485" s="14" t="s">
        <v>131</v>
      </c>
      <c r="C485" s="15" t="s">
        <v>148</v>
      </c>
      <c r="D485" s="16" t="s">
        <v>5</v>
      </c>
      <c r="E485" s="17">
        <v>3000</v>
      </c>
      <c r="F485" s="17">
        <v>0</v>
      </c>
      <c r="G485" s="17">
        <f t="shared" si="112"/>
        <v>3000</v>
      </c>
    </row>
    <row r="486" spans="1:7" ht="25.5" customHeight="1" x14ac:dyDescent="0.25">
      <c r="A486" s="13" t="s">
        <v>131</v>
      </c>
      <c r="B486" s="14" t="s">
        <v>131</v>
      </c>
      <c r="C486" s="15" t="s">
        <v>149</v>
      </c>
      <c r="D486" s="16" t="s">
        <v>6</v>
      </c>
      <c r="E486" s="17">
        <v>1753.6</v>
      </c>
      <c r="F486" s="17">
        <v>0</v>
      </c>
      <c r="G486" s="17">
        <f t="shared" si="112"/>
        <v>1753.6</v>
      </c>
    </row>
    <row r="487" spans="1:7" ht="21" customHeight="1" x14ac:dyDescent="0.25">
      <c r="A487" s="13" t="s">
        <v>131</v>
      </c>
      <c r="B487" s="14" t="s">
        <v>131</v>
      </c>
      <c r="C487" s="15" t="s">
        <v>207</v>
      </c>
      <c r="D487" s="16" t="s">
        <v>208</v>
      </c>
      <c r="E487" s="17">
        <v>7000</v>
      </c>
      <c r="F487" s="17">
        <v>0</v>
      </c>
      <c r="G487" s="17">
        <f t="shared" si="112"/>
        <v>7000</v>
      </c>
    </row>
    <row r="488" spans="1:7" ht="34.5" customHeight="1" x14ac:dyDescent="0.25">
      <c r="A488" s="13" t="s">
        <v>131</v>
      </c>
      <c r="B488" s="14" t="s">
        <v>131</v>
      </c>
      <c r="C488" s="15" t="s">
        <v>209</v>
      </c>
      <c r="D488" s="16" t="s">
        <v>12</v>
      </c>
      <c r="E488" s="17">
        <v>4740</v>
      </c>
      <c r="F488" s="17">
        <v>0</v>
      </c>
      <c r="G488" s="17">
        <f t="shared" si="112"/>
        <v>4740</v>
      </c>
    </row>
    <row r="489" spans="1:7" x14ac:dyDescent="0.25">
      <c r="A489" s="8" t="s">
        <v>131</v>
      </c>
      <c r="B489" s="9" t="s">
        <v>310</v>
      </c>
      <c r="C489" s="10" t="s">
        <v>131</v>
      </c>
      <c r="D489" s="11" t="s">
        <v>311</v>
      </c>
      <c r="E489" s="12">
        <f>E490</f>
        <v>160860</v>
      </c>
      <c r="F489" s="12">
        <f t="shared" ref="F489:G489" si="113">F490</f>
        <v>0</v>
      </c>
      <c r="G489" s="12">
        <f t="shared" si="113"/>
        <v>160860</v>
      </c>
    </row>
    <row r="490" spans="1:7" ht="52.5" customHeight="1" x14ac:dyDescent="0.25">
      <c r="A490" s="13" t="s">
        <v>131</v>
      </c>
      <c r="B490" s="14" t="s">
        <v>131</v>
      </c>
      <c r="C490" s="15" t="s">
        <v>241</v>
      </c>
      <c r="D490" s="16" t="s">
        <v>242</v>
      </c>
      <c r="E490" s="17">
        <v>160860</v>
      </c>
      <c r="F490" s="17">
        <v>0</v>
      </c>
      <c r="G490" s="17">
        <f>E490+F490</f>
        <v>160860</v>
      </c>
    </row>
    <row r="491" spans="1:7" ht="39" customHeight="1" x14ac:dyDescent="0.25">
      <c r="A491" s="8" t="s">
        <v>131</v>
      </c>
      <c r="B491" s="9" t="s">
        <v>312</v>
      </c>
      <c r="C491" s="10" t="s">
        <v>131</v>
      </c>
      <c r="D491" s="11" t="s">
        <v>313</v>
      </c>
      <c r="E491" s="12">
        <f>E492</f>
        <v>168620</v>
      </c>
      <c r="F491" s="12">
        <f t="shared" ref="F491:G491" si="114">F492</f>
        <v>0</v>
      </c>
      <c r="G491" s="12">
        <f t="shared" si="114"/>
        <v>168620</v>
      </c>
    </row>
    <row r="492" spans="1:7" ht="44.25" customHeight="1" x14ac:dyDescent="0.25">
      <c r="A492" s="13" t="s">
        <v>131</v>
      </c>
      <c r="B492" s="14" t="s">
        <v>131</v>
      </c>
      <c r="C492" s="15" t="s">
        <v>241</v>
      </c>
      <c r="D492" s="16" t="s">
        <v>242</v>
      </c>
      <c r="E492" s="17">
        <v>168620</v>
      </c>
      <c r="F492" s="17">
        <v>0</v>
      </c>
      <c r="G492" s="17">
        <f>E492+F492</f>
        <v>168620</v>
      </c>
    </row>
    <row r="493" spans="1:7" ht="85.5" customHeight="1" x14ac:dyDescent="0.25">
      <c r="A493" s="8" t="s">
        <v>131</v>
      </c>
      <c r="B493" s="9" t="s">
        <v>113</v>
      </c>
      <c r="C493" s="10" t="s">
        <v>131</v>
      </c>
      <c r="D493" s="11" t="s">
        <v>314</v>
      </c>
      <c r="E493" s="12">
        <f>E494</f>
        <v>76119</v>
      </c>
      <c r="F493" s="12">
        <f t="shared" ref="F493:G493" si="115">F494</f>
        <v>0</v>
      </c>
      <c r="G493" s="12">
        <f t="shared" si="115"/>
        <v>76119</v>
      </c>
    </row>
    <row r="494" spans="1:7" ht="35.25" customHeight="1" x14ac:dyDescent="0.25">
      <c r="A494" s="13" t="s">
        <v>131</v>
      </c>
      <c r="B494" s="14" t="s">
        <v>131</v>
      </c>
      <c r="C494" s="15" t="s">
        <v>293</v>
      </c>
      <c r="D494" s="16" t="s">
        <v>13</v>
      </c>
      <c r="E494" s="17">
        <v>76119</v>
      </c>
      <c r="F494" s="17">
        <v>0</v>
      </c>
      <c r="G494" s="17">
        <f>E494+F494</f>
        <v>76119</v>
      </c>
    </row>
    <row r="495" spans="1:7" ht="38.25" customHeight="1" x14ac:dyDescent="0.25">
      <c r="A495" s="3" t="s">
        <v>114</v>
      </c>
      <c r="B495" s="4" t="s">
        <v>131</v>
      </c>
      <c r="C495" s="5" t="s">
        <v>131</v>
      </c>
      <c r="D495" s="6" t="s">
        <v>115</v>
      </c>
      <c r="E495" s="7">
        <f>E496+E502+E513+E515+E520+E523+E530+E534+E536+E540</f>
        <v>6687398.1900000004</v>
      </c>
      <c r="F495" s="7">
        <f t="shared" ref="F495:G495" si="116">F496+F502+F513+F515+F520+F523+F530+F534+F536+F540</f>
        <v>67667</v>
      </c>
      <c r="G495" s="7">
        <f t="shared" si="116"/>
        <v>6755065.1900000004</v>
      </c>
    </row>
    <row r="496" spans="1:7" ht="28.5" customHeight="1" x14ac:dyDescent="0.25">
      <c r="A496" s="8" t="s">
        <v>131</v>
      </c>
      <c r="B496" s="9" t="s">
        <v>315</v>
      </c>
      <c r="C496" s="10" t="s">
        <v>131</v>
      </c>
      <c r="D496" s="11" t="s">
        <v>316</v>
      </c>
      <c r="E496" s="12">
        <f>E497+E498+E499+E500+E501</f>
        <v>456945</v>
      </c>
      <c r="F496" s="12">
        <f t="shared" ref="F496:G496" si="117">F497+F498+F499+F500+F501</f>
        <v>-13000</v>
      </c>
      <c r="G496" s="12">
        <f t="shared" si="117"/>
        <v>443945</v>
      </c>
    </row>
    <row r="497" spans="1:7" ht="28.5" customHeight="1" x14ac:dyDescent="0.25">
      <c r="A497" s="13" t="s">
        <v>131</v>
      </c>
      <c r="B497" s="14" t="s">
        <v>131</v>
      </c>
      <c r="C497" s="15" t="s">
        <v>149</v>
      </c>
      <c r="D497" s="16" t="s">
        <v>6</v>
      </c>
      <c r="E497" s="17">
        <v>262000</v>
      </c>
      <c r="F497" s="17">
        <v>-13000</v>
      </c>
      <c r="G497" s="17">
        <f>E497+F497</f>
        <v>249000</v>
      </c>
    </row>
    <row r="498" spans="1:7" x14ac:dyDescent="0.25">
      <c r="A498" s="13" t="s">
        <v>131</v>
      </c>
      <c r="B498" s="14" t="s">
        <v>131</v>
      </c>
      <c r="C498" s="15" t="s">
        <v>150</v>
      </c>
      <c r="D498" s="16" t="s">
        <v>7</v>
      </c>
      <c r="E498" s="17">
        <v>43445</v>
      </c>
      <c r="F498" s="17">
        <v>0</v>
      </c>
      <c r="G498" s="17">
        <f t="shared" ref="G498:G501" si="118">E498+F498</f>
        <v>43445</v>
      </c>
    </row>
    <row r="499" spans="1:7" ht="22.5" x14ac:dyDescent="0.25">
      <c r="A499" s="13" t="s">
        <v>131</v>
      </c>
      <c r="B499" s="14" t="s">
        <v>131</v>
      </c>
      <c r="C499" s="15" t="s">
        <v>151</v>
      </c>
      <c r="D499" s="16" t="s">
        <v>152</v>
      </c>
      <c r="E499" s="17">
        <v>45000</v>
      </c>
      <c r="F499" s="17">
        <v>0</v>
      </c>
      <c r="G499" s="17">
        <f t="shared" si="118"/>
        <v>45000</v>
      </c>
    </row>
    <row r="500" spans="1:7" ht="32.25" customHeight="1" x14ac:dyDescent="0.25">
      <c r="A500" s="13" t="s">
        <v>131</v>
      </c>
      <c r="B500" s="14" t="s">
        <v>131</v>
      </c>
      <c r="C500" s="15" t="s">
        <v>179</v>
      </c>
      <c r="D500" s="16" t="s">
        <v>180</v>
      </c>
      <c r="E500" s="17">
        <v>61500</v>
      </c>
      <c r="F500" s="17">
        <v>0</v>
      </c>
      <c r="G500" s="17">
        <f t="shared" si="118"/>
        <v>61500</v>
      </c>
    </row>
    <row r="501" spans="1:7" ht="56.25" customHeight="1" x14ac:dyDescent="0.25">
      <c r="A501" s="13" t="s">
        <v>131</v>
      </c>
      <c r="B501" s="14" t="s">
        <v>131</v>
      </c>
      <c r="C501" s="15" t="s">
        <v>220</v>
      </c>
      <c r="D501" s="16" t="s">
        <v>221</v>
      </c>
      <c r="E501" s="17">
        <v>45000</v>
      </c>
      <c r="F501" s="17">
        <v>0</v>
      </c>
      <c r="G501" s="17">
        <f t="shared" si="118"/>
        <v>45000</v>
      </c>
    </row>
    <row r="502" spans="1:7" ht="30.75" customHeight="1" x14ac:dyDescent="0.25">
      <c r="A502" s="8" t="s">
        <v>131</v>
      </c>
      <c r="B502" s="9" t="s">
        <v>116</v>
      </c>
      <c r="C502" s="10" t="s">
        <v>131</v>
      </c>
      <c r="D502" s="11" t="s">
        <v>117</v>
      </c>
      <c r="E502" s="12">
        <f>E503+E504+E505+E506+E507+E508+E509+E510+E511+E512</f>
        <v>3588791.75</v>
      </c>
      <c r="F502" s="12">
        <f t="shared" ref="F502:G502" si="119">F503+F504+F505+F506+F507+F508+F509+F510+F511+F512</f>
        <v>269752</v>
      </c>
      <c r="G502" s="12">
        <f t="shared" si="119"/>
        <v>3858543.75</v>
      </c>
    </row>
    <row r="503" spans="1:7" ht="26.25" customHeight="1" x14ac:dyDescent="0.25">
      <c r="A503" s="13" t="s">
        <v>131</v>
      </c>
      <c r="B503" s="14" t="s">
        <v>131</v>
      </c>
      <c r="C503" s="15" t="s">
        <v>144</v>
      </c>
      <c r="D503" s="16" t="s">
        <v>3</v>
      </c>
      <c r="E503" s="17">
        <v>159515.04</v>
      </c>
      <c r="F503" s="17">
        <v>0</v>
      </c>
      <c r="G503" s="17">
        <f>E503+F503</f>
        <v>159515.04</v>
      </c>
    </row>
    <row r="504" spans="1:7" ht="24" customHeight="1" x14ac:dyDescent="0.25">
      <c r="A504" s="13" t="s">
        <v>131</v>
      </c>
      <c r="B504" s="14" t="s">
        <v>131</v>
      </c>
      <c r="C504" s="15" t="s">
        <v>199</v>
      </c>
      <c r="D504" s="16" t="s">
        <v>200</v>
      </c>
      <c r="E504" s="17">
        <v>11467.23</v>
      </c>
      <c r="F504" s="17">
        <v>0</v>
      </c>
      <c r="G504" s="17">
        <f t="shared" ref="G504:G512" si="120">E504+F504</f>
        <v>11467.23</v>
      </c>
    </row>
    <row r="505" spans="1:7" ht="25.5" customHeight="1" x14ac:dyDescent="0.25">
      <c r="A505" s="13" t="s">
        <v>131</v>
      </c>
      <c r="B505" s="14" t="s">
        <v>131</v>
      </c>
      <c r="C505" s="15" t="s">
        <v>145</v>
      </c>
      <c r="D505" s="16" t="s">
        <v>4</v>
      </c>
      <c r="E505" s="17">
        <v>26525.29</v>
      </c>
      <c r="F505" s="17">
        <v>0</v>
      </c>
      <c r="G505" s="17">
        <f t="shared" si="120"/>
        <v>26525.29</v>
      </c>
    </row>
    <row r="506" spans="1:7" ht="36.75" customHeight="1" x14ac:dyDescent="0.25">
      <c r="A506" s="13" t="s">
        <v>131</v>
      </c>
      <c r="B506" s="14" t="s">
        <v>131</v>
      </c>
      <c r="C506" s="15" t="s">
        <v>146</v>
      </c>
      <c r="D506" s="16" t="s">
        <v>147</v>
      </c>
      <c r="E506" s="17">
        <v>3363.51</v>
      </c>
      <c r="F506" s="17">
        <v>0</v>
      </c>
      <c r="G506" s="17">
        <f t="shared" si="120"/>
        <v>3363.51</v>
      </c>
    </row>
    <row r="507" spans="1:7" ht="26.25" customHeight="1" x14ac:dyDescent="0.25">
      <c r="A507" s="13" t="s">
        <v>131</v>
      </c>
      <c r="B507" s="14" t="s">
        <v>131</v>
      </c>
      <c r="C507" s="15" t="s">
        <v>148</v>
      </c>
      <c r="D507" s="16" t="s">
        <v>5</v>
      </c>
      <c r="E507" s="17">
        <v>11896</v>
      </c>
      <c r="F507" s="17">
        <v>0</v>
      </c>
      <c r="G507" s="17">
        <f t="shared" si="120"/>
        <v>11896</v>
      </c>
    </row>
    <row r="508" spans="1:7" ht="27.75" customHeight="1" x14ac:dyDescent="0.25">
      <c r="A508" s="13" t="s">
        <v>131</v>
      </c>
      <c r="B508" s="14" t="s">
        <v>131</v>
      </c>
      <c r="C508" s="15" t="s">
        <v>149</v>
      </c>
      <c r="D508" s="16" t="s">
        <v>6</v>
      </c>
      <c r="E508" s="17">
        <v>3367974.68</v>
      </c>
      <c r="F508" s="17">
        <v>270000</v>
      </c>
      <c r="G508" s="17">
        <f t="shared" si="120"/>
        <v>3637974.68</v>
      </c>
    </row>
    <row r="509" spans="1:7" ht="21" customHeight="1" x14ac:dyDescent="0.25">
      <c r="A509" s="13" t="s">
        <v>131</v>
      </c>
      <c r="B509" s="14" t="s">
        <v>131</v>
      </c>
      <c r="C509" s="15" t="s">
        <v>207</v>
      </c>
      <c r="D509" s="16" t="s">
        <v>208</v>
      </c>
      <c r="E509" s="17">
        <v>500</v>
      </c>
      <c r="F509" s="17">
        <v>0</v>
      </c>
      <c r="G509" s="17">
        <f t="shared" si="120"/>
        <v>500</v>
      </c>
    </row>
    <row r="510" spans="1:7" ht="36" customHeight="1" x14ac:dyDescent="0.25">
      <c r="A510" s="13" t="s">
        <v>131</v>
      </c>
      <c r="B510" s="14" t="s">
        <v>131</v>
      </c>
      <c r="C510" s="15" t="s">
        <v>209</v>
      </c>
      <c r="D510" s="16" t="s">
        <v>12</v>
      </c>
      <c r="E510" s="17">
        <v>4550</v>
      </c>
      <c r="F510" s="17">
        <v>-248</v>
      </c>
      <c r="G510" s="17">
        <f t="shared" si="120"/>
        <v>4302</v>
      </c>
    </row>
    <row r="511" spans="1:7" ht="52.5" customHeight="1" x14ac:dyDescent="0.25">
      <c r="A511" s="13" t="s">
        <v>131</v>
      </c>
      <c r="B511" s="14" t="s">
        <v>131</v>
      </c>
      <c r="C511" s="15" t="s">
        <v>175</v>
      </c>
      <c r="D511" s="16" t="s">
        <v>176</v>
      </c>
      <c r="E511" s="17">
        <v>1000</v>
      </c>
      <c r="F511" s="17">
        <v>0</v>
      </c>
      <c r="G511" s="17">
        <f t="shared" si="120"/>
        <v>1000</v>
      </c>
    </row>
    <row r="512" spans="1:7" ht="44.25" customHeight="1" x14ac:dyDescent="0.25">
      <c r="A512" s="13" t="s">
        <v>131</v>
      </c>
      <c r="B512" s="14" t="s">
        <v>131</v>
      </c>
      <c r="C512" s="15" t="s">
        <v>210</v>
      </c>
      <c r="D512" s="16" t="s">
        <v>15</v>
      </c>
      <c r="E512" s="17">
        <v>2000</v>
      </c>
      <c r="F512" s="17">
        <v>0</v>
      </c>
      <c r="G512" s="17">
        <f t="shared" si="120"/>
        <v>2000</v>
      </c>
    </row>
    <row r="513" spans="1:7" ht="22.5" customHeight="1" x14ac:dyDescent="0.25">
      <c r="A513" s="8" t="s">
        <v>131</v>
      </c>
      <c r="B513" s="9" t="s">
        <v>317</v>
      </c>
      <c r="C513" s="10" t="s">
        <v>131</v>
      </c>
      <c r="D513" s="11" t="s">
        <v>318</v>
      </c>
      <c r="E513" s="12">
        <f>E514</f>
        <v>419000</v>
      </c>
      <c r="F513" s="12">
        <f t="shared" ref="F513:G513" si="121">F514</f>
        <v>0</v>
      </c>
      <c r="G513" s="12">
        <f t="shared" si="121"/>
        <v>419000</v>
      </c>
    </row>
    <row r="514" spans="1:7" ht="28.5" customHeight="1" x14ac:dyDescent="0.25">
      <c r="A514" s="13" t="s">
        <v>131</v>
      </c>
      <c r="B514" s="14" t="s">
        <v>131</v>
      </c>
      <c r="C514" s="15" t="s">
        <v>149</v>
      </c>
      <c r="D514" s="16" t="s">
        <v>6</v>
      </c>
      <c r="E514" s="17">
        <v>419000</v>
      </c>
      <c r="F514" s="17">
        <v>0</v>
      </c>
      <c r="G514" s="17">
        <f>E514+F514</f>
        <v>419000</v>
      </c>
    </row>
    <row r="515" spans="1:7" ht="24.75" customHeight="1" x14ac:dyDescent="0.25">
      <c r="A515" s="8" t="s">
        <v>131</v>
      </c>
      <c r="B515" s="9" t="s">
        <v>319</v>
      </c>
      <c r="C515" s="10" t="s">
        <v>131</v>
      </c>
      <c r="D515" s="11" t="s">
        <v>320</v>
      </c>
      <c r="E515" s="12">
        <f>E516+E517+E518+E519</f>
        <v>399931.44</v>
      </c>
      <c r="F515" s="12">
        <f t="shared" ref="F515:G515" si="122">F516+F517+F518+F519</f>
        <v>-64085</v>
      </c>
      <c r="G515" s="12">
        <f t="shared" si="122"/>
        <v>335846.44</v>
      </c>
    </row>
    <row r="516" spans="1:7" ht="24.75" customHeight="1" x14ac:dyDescent="0.25">
      <c r="A516" s="13" t="s">
        <v>131</v>
      </c>
      <c r="B516" s="14" t="s">
        <v>131</v>
      </c>
      <c r="C516" s="15" t="s">
        <v>153</v>
      </c>
      <c r="D516" s="16" t="s">
        <v>154</v>
      </c>
      <c r="E516" s="17">
        <v>5000</v>
      </c>
      <c r="F516" s="17">
        <v>0</v>
      </c>
      <c r="G516" s="17">
        <f>E516+F516</f>
        <v>5000</v>
      </c>
    </row>
    <row r="517" spans="1:7" ht="26.25" customHeight="1" x14ac:dyDescent="0.25">
      <c r="A517" s="13" t="s">
        <v>131</v>
      </c>
      <c r="B517" s="14" t="s">
        <v>131</v>
      </c>
      <c r="C517" s="15" t="s">
        <v>148</v>
      </c>
      <c r="D517" s="16" t="s">
        <v>5</v>
      </c>
      <c r="E517" s="17">
        <v>67631.44</v>
      </c>
      <c r="F517" s="17">
        <v>6515</v>
      </c>
      <c r="G517" s="17">
        <f t="shared" ref="G517:G519" si="123">E517+F517</f>
        <v>74146.44</v>
      </c>
    </row>
    <row r="518" spans="1:7" x14ac:dyDescent="0.25">
      <c r="A518" s="13" t="s">
        <v>131</v>
      </c>
      <c r="B518" s="14" t="s">
        <v>131</v>
      </c>
      <c r="C518" s="15" t="s">
        <v>155</v>
      </c>
      <c r="D518" s="16" t="s">
        <v>9</v>
      </c>
      <c r="E518" s="17">
        <v>1000</v>
      </c>
      <c r="F518" s="17">
        <v>-600</v>
      </c>
      <c r="G518" s="17">
        <f t="shared" si="123"/>
        <v>400</v>
      </c>
    </row>
    <row r="519" spans="1:7" ht="24" customHeight="1" x14ac:dyDescent="0.25">
      <c r="A519" s="13" t="s">
        <v>131</v>
      </c>
      <c r="B519" s="14" t="s">
        <v>131</v>
      </c>
      <c r="C519" s="15" t="s">
        <v>149</v>
      </c>
      <c r="D519" s="16" t="s">
        <v>6</v>
      </c>
      <c r="E519" s="17">
        <v>326300</v>
      </c>
      <c r="F519" s="17">
        <v>-70000</v>
      </c>
      <c r="G519" s="17">
        <f t="shared" si="123"/>
        <v>256300</v>
      </c>
    </row>
    <row r="520" spans="1:7" ht="27.75" customHeight="1" x14ac:dyDescent="0.25">
      <c r="A520" s="8" t="s">
        <v>131</v>
      </c>
      <c r="B520" s="9" t="s">
        <v>321</v>
      </c>
      <c r="C520" s="10" t="s">
        <v>131</v>
      </c>
      <c r="D520" s="11" t="s">
        <v>322</v>
      </c>
      <c r="E520" s="12">
        <f>E521+E522</f>
        <v>111000</v>
      </c>
      <c r="F520" s="12">
        <f t="shared" ref="F520:G520" si="124">F521+F522</f>
        <v>0</v>
      </c>
      <c r="G520" s="12">
        <f t="shared" si="124"/>
        <v>111000</v>
      </c>
    </row>
    <row r="521" spans="1:7" ht="27.75" customHeight="1" x14ac:dyDescent="0.25">
      <c r="A521" s="13" t="s">
        <v>131</v>
      </c>
      <c r="B521" s="14" t="s">
        <v>131</v>
      </c>
      <c r="C521" s="15" t="s">
        <v>149</v>
      </c>
      <c r="D521" s="16" t="s">
        <v>6</v>
      </c>
      <c r="E521" s="17">
        <v>0</v>
      </c>
      <c r="F521" s="17">
        <v>0</v>
      </c>
      <c r="G521" s="17">
        <f>E521+F521</f>
        <v>0</v>
      </c>
    </row>
    <row r="522" spans="1:7" ht="50.25" customHeight="1" x14ac:dyDescent="0.25">
      <c r="A522" s="13" t="s">
        <v>131</v>
      </c>
      <c r="B522" s="14" t="s">
        <v>131</v>
      </c>
      <c r="C522" s="15" t="s">
        <v>220</v>
      </c>
      <c r="D522" s="16" t="s">
        <v>221</v>
      </c>
      <c r="E522" s="17">
        <v>111000</v>
      </c>
      <c r="F522" s="17">
        <v>0</v>
      </c>
      <c r="G522" s="17">
        <f>E522+F522</f>
        <v>111000</v>
      </c>
    </row>
    <row r="523" spans="1:7" ht="24.75" customHeight="1" x14ac:dyDescent="0.25">
      <c r="A523" s="8" t="s">
        <v>131</v>
      </c>
      <c r="B523" s="9" t="s">
        <v>323</v>
      </c>
      <c r="C523" s="10" t="s">
        <v>131</v>
      </c>
      <c r="D523" s="11" t="s">
        <v>324</v>
      </c>
      <c r="E523" s="12">
        <f>E524+E525+E526+E527+E528+E529</f>
        <v>127000</v>
      </c>
      <c r="F523" s="12">
        <f t="shared" ref="F523:G523" si="125">F524+F525+F526+F527+F528+F529</f>
        <v>0</v>
      </c>
      <c r="G523" s="12">
        <f t="shared" si="125"/>
        <v>127000</v>
      </c>
    </row>
    <row r="524" spans="1:7" ht="50.25" customHeight="1" x14ac:dyDescent="0.25">
      <c r="A524" s="13" t="s">
        <v>131</v>
      </c>
      <c r="B524" s="14" t="s">
        <v>131</v>
      </c>
      <c r="C524" s="15" t="s">
        <v>76</v>
      </c>
      <c r="D524" s="16" t="s">
        <v>157</v>
      </c>
      <c r="E524" s="17">
        <v>120000</v>
      </c>
      <c r="F524" s="17">
        <v>0</v>
      </c>
      <c r="G524" s="17">
        <f>E524+F524</f>
        <v>120000</v>
      </c>
    </row>
    <row r="525" spans="1:7" ht="26.25" customHeight="1" x14ac:dyDescent="0.25">
      <c r="A525" s="13" t="s">
        <v>131</v>
      </c>
      <c r="B525" s="14" t="s">
        <v>131</v>
      </c>
      <c r="C525" s="15" t="s">
        <v>145</v>
      </c>
      <c r="D525" s="16" t="s">
        <v>4</v>
      </c>
      <c r="E525" s="17">
        <v>171</v>
      </c>
      <c r="F525" s="17">
        <v>0</v>
      </c>
      <c r="G525" s="17">
        <f t="shared" ref="G525:G529" si="126">E525+F525</f>
        <v>171</v>
      </c>
    </row>
    <row r="526" spans="1:7" ht="43.5" customHeight="1" x14ac:dyDescent="0.25">
      <c r="A526" s="13" t="s">
        <v>131</v>
      </c>
      <c r="B526" s="14" t="s">
        <v>131</v>
      </c>
      <c r="C526" s="15" t="s">
        <v>146</v>
      </c>
      <c r="D526" s="16" t="s">
        <v>147</v>
      </c>
      <c r="E526" s="17">
        <v>24.5</v>
      </c>
      <c r="F526" s="17">
        <v>0</v>
      </c>
      <c r="G526" s="17">
        <f t="shared" si="126"/>
        <v>24.5</v>
      </c>
    </row>
    <row r="527" spans="1:7" ht="31.5" customHeight="1" x14ac:dyDescent="0.25">
      <c r="A527" s="13" t="s">
        <v>131</v>
      </c>
      <c r="B527" s="14" t="s">
        <v>131</v>
      </c>
      <c r="C527" s="15" t="s">
        <v>153</v>
      </c>
      <c r="D527" s="16" t="s">
        <v>154</v>
      </c>
      <c r="E527" s="17">
        <v>1000</v>
      </c>
      <c r="F527" s="17">
        <v>0</v>
      </c>
      <c r="G527" s="17">
        <f t="shared" si="126"/>
        <v>1000</v>
      </c>
    </row>
    <row r="528" spans="1:7" ht="28.5" customHeight="1" x14ac:dyDescent="0.25">
      <c r="A528" s="13" t="s">
        <v>131</v>
      </c>
      <c r="B528" s="14" t="s">
        <v>131</v>
      </c>
      <c r="C528" s="15" t="s">
        <v>148</v>
      </c>
      <c r="D528" s="16" t="s">
        <v>5</v>
      </c>
      <c r="E528" s="17">
        <v>1304.5</v>
      </c>
      <c r="F528" s="17">
        <v>0</v>
      </c>
      <c r="G528" s="17">
        <f t="shared" si="126"/>
        <v>1304.5</v>
      </c>
    </row>
    <row r="529" spans="1:7" ht="25.5" customHeight="1" x14ac:dyDescent="0.25">
      <c r="A529" s="13" t="s">
        <v>131</v>
      </c>
      <c r="B529" s="14" t="s">
        <v>131</v>
      </c>
      <c r="C529" s="15" t="s">
        <v>149</v>
      </c>
      <c r="D529" s="16" t="s">
        <v>6</v>
      </c>
      <c r="E529" s="17">
        <v>4500</v>
      </c>
      <c r="F529" s="17">
        <v>0</v>
      </c>
      <c r="G529" s="17">
        <f t="shared" si="126"/>
        <v>4500</v>
      </c>
    </row>
    <row r="530" spans="1:7" ht="30" customHeight="1" x14ac:dyDescent="0.25">
      <c r="A530" s="8" t="s">
        <v>131</v>
      </c>
      <c r="B530" s="9" t="s">
        <v>325</v>
      </c>
      <c r="C530" s="10" t="s">
        <v>131</v>
      </c>
      <c r="D530" s="11" t="s">
        <v>326</v>
      </c>
      <c r="E530" s="12">
        <f>E531+E532+E533</f>
        <v>1107000</v>
      </c>
      <c r="F530" s="12">
        <f t="shared" ref="F530:G530" si="127">F531+F532+F533</f>
        <v>-75000</v>
      </c>
      <c r="G530" s="12">
        <f t="shared" si="127"/>
        <v>1032000</v>
      </c>
    </row>
    <row r="531" spans="1:7" x14ac:dyDescent="0.25">
      <c r="A531" s="13" t="s">
        <v>131</v>
      </c>
      <c r="B531" s="14" t="s">
        <v>131</v>
      </c>
      <c r="C531" s="15" t="s">
        <v>155</v>
      </c>
      <c r="D531" s="16" t="s">
        <v>9</v>
      </c>
      <c r="E531" s="17">
        <v>585000</v>
      </c>
      <c r="F531" s="17">
        <v>-50000</v>
      </c>
      <c r="G531" s="17">
        <f>E531+F531</f>
        <v>535000</v>
      </c>
    </row>
    <row r="532" spans="1:7" ht="22.5" customHeight="1" x14ac:dyDescent="0.25">
      <c r="A532" s="13" t="s">
        <v>131</v>
      </c>
      <c r="B532" s="14" t="s">
        <v>131</v>
      </c>
      <c r="C532" s="15" t="s">
        <v>149</v>
      </c>
      <c r="D532" s="16" t="s">
        <v>6</v>
      </c>
      <c r="E532" s="17">
        <v>432000</v>
      </c>
      <c r="F532" s="17">
        <v>-25000</v>
      </c>
      <c r="G532" s="17">
        <f t="shared" ref="G532:G533" si="128">E532+F532</f>
        <v>407000</v>
      </c>
    </row>
    <row r="533" spans="1:7" ht="33.75" customHeight="1" x14ac:dyDescent="0.25">
      <c r="A533" s="13" t="s">
        <v>131</v>
      </c>
      <c r="B533" s="14" t="s">
        <v>131</v>
      </c>
      <c r="C533" s="15" t="s">
        <v>151</v>
      </c>
      <c r="D533" s="16" t="s">
        <v>152</v>
      </c>
      <c r="E533" s="17">
        <v>90000</v>
      </c>
      <c r="F533" s="17">
        <v>0</v>
      </c>
      <c r="G533" s="17">
        <f t="shared" si="128"/>
        <v>90000</v>
      </c>
    </row>
    <row r="534" spans="1:7" ht="46.5" customHeight="1" x14ac:dyDescent="0.25">
      <c r="A534" s="8" t="s">
        <v>131</v>
      </c>
      <c r="B534" s="9" t="s">
        <v>118</v>
      </c>
      <c r="C534" s="10" t="s">
        <v>131</v>
      </c>
      <c r="D534" s="11" t="s">
        <v>119</v>
      </c>
      <c r="E534" s="12">
        <f>E535</f>
        <v>28000</v>
      </c>
      <c r="F534" s="12">
        <f t="shared" ref="F534:G534" si="129">F535</f>
        <v>0</v>
      </c>
      <c r="G534" s="12">
        <f t="shared" si="129"/>
        <v>28000</v>
      </c>
    </row>
    <row r="535" spans="1:7" x14ac:dyDescent="0.25">
      <c r="A535" s="13" t="s">
        <v>131</v>
      </c>
      <c r="B535" s="14" t="s">
        <v>131</v>
      </c>
      <c r="C535" s="15" t="s">
        <v>150</v>
      </c>
      <c r="D535" s="16" t="s">
        <v>7</v>
      </c>
      <c r="E535" s="17">
        <v>28000</v>
      </c>
      <c r="F535" s="17">
        <v>0</v>
      </c>
      <c r="G535" s="17">
        <f>E535+F535</f>
        <v>28000</v>
      </c>
    </row>
    <row r="536" spans="1:7" ht="42.75" customHeight="1" x14ac:dyDescent="0.25">
      <c r="A536" s="8" t="s">
        <v>131</v>
      </c>
      <c r="B536" s="9" t="s">
        <v>327</v>
      </c>
      <c r="C536" s="10" t="s">
        <v>131</v>
      </c>
      <c r="D536" s="11" t="s">
        <v>328</v>
      </c>
      <c r="E536" s="12">
        <f>E537+E538+E539</f>
        <v>65000</v>
      </c>
      <c r="F536" s="12">
        <f t="shared" ref="F536:G536" si="130">F537+F538+F539</f>
        <v>-30000</v>
      </c>
      <c r="G536" s="12">
        <f t="shared" si="130"/>
        <v>35000</v>
      </c>
    </row>
    <row r="537" spans="1:7" ht="59.25" customHeight="1" x14ac:dyDescent="0.25">
      <c r="A537" s="13" t="s">
        <v>131</v>
      </c>
      <c r="B537" s="14" t="s">
        <v>131</v>
      </c>
      <c r="C537" s="15" t="s">
        <v>249</v>
      </c>
      <c r="D537" s="16" t="s">
        <v>250</v>
      </c>
      <c r="E537" s="17">
        <v>30000</v>
      </c>
      <c r="F537" s="17">
        <v>-30000</v>
      </c>
      <c r="G537" s="17">
        <f>E537+F537</f>
        <v>0</v>
      </c>
    </row>
    <row r="538" spans="1:7" ht="30" customHeight="1" x14ac:dyDescent="0.25">
      <c r="A538" s="13" t="s">
        <v>131</v>
      </c>
      <c r="B538" s="14" t="s">
        <v>131</v>
      </c>
      <c r="C538" s="15" t="s">
        <v>148</v>
      </c>
      <c r="D538" s="16" t="s">
        <v>5</v>
      </c>
      <c r="E538" s="17">
        <v>10000</v>
      </c>
      <c r="F538" s="17">
        <v>0</v>
      </c>
      <c r="G538" s="17">
        <f t="shared" ref="G538:G539" si="131">E538+F538</f>
        <v>10000</v>
      </c>
    </row>
    <row r="539" spans="1:7" ht="29.25" customHeight="1" x14ac:dyDescent="0.25">
      <c r="A539" s="13" t="s">
        <v>131</v>
      </c>
      <c r="B539" s="14" t="s">
        <v>131</v>
      </c>
      <c r="C539" s="15" t="s">
        <v>149</v>
      </c>
      <c r="D539" s="16" t="s">
        <v>6</v>
      </c>
      <c r="E539" s="17">
        <v>25000</v>
      </c>
      <c r="F539" s="17">
        <v>0</v>
      </c>
      <c r="G539" s="17">
        <f t="shared" si="131"/>
        <v>25000</v>
      </c>
    </row>
    <row r="540" spans="1:7" x14ac:dyDescent="0.25">
      <c r="A540" s="8" t="s">
        <v>131</v>
      </c>
      <c r="B540" s="9" t="s">
        <v>120</v>
      </c>
      <c r="C540" s="10" t="s">
        <v>131</v>
      </c>
      <c r="D540" s="11" t="s">
        <v>2</v>
      </c>
      <c r="E540" s="12">
        <f>E541+E542+E543+E544+E545+E546+E547+E548+E549</f>
        <v>384730</v>
      </c>
      <c r="F540" s="12">
        <f t="shared" ref="F540:G540" si="132">F541+F542+F543+F544+F545+F546+F547+F548+F549</f>
        <v>-20000</v>
      </c>
      <c r="G540" s="12">
        <f t="shared" si="132"/>
        <v>364730</v>
      </c>
    </row>
    <row r="541" spans="1:7" ht="30.75" customHeight="1" x14ac:dyDescent="0.25">
      <c r="A541" s="13" t="s">
        <v>131</v>
      </c>
      <c r="B541" s="14" t="s">
        <v>131</v>
      </c>
      <c r="C541" s="15" t="s">
        <v>145</v>
      </c>
      <c r="D541" s="16" t="s">
        <v>4</v>
      </c>
      <c r="E541" s="17">
        <v>103</v>
      </c>
      <c r="F541" s="17">
        <v>0</v>
      </c>
      <c r="G541" s="17">
        <f>E541+F541</f>
        <v>103</v>
      </c>
    </row>
    <row r="542" spans="1:7" ht="45" customHeight="1" x14ac:dyDescent="0.25">
      <c r="A542" s="13" t="s">
        <v>131</v>
      </c>
      <c r="B542" s="14" t="s">
        <v>131</v>
      </c>
      <c r="C542" s="15" t="s">
        <v>146</v>
      </c>
      <c r="D542" s="16" t="s">
        <v>147</v>
      </c>
      <c r="E542" s="17">
        <v>15</v>
      </c>
      <c r="F542" s="17">
        <v>0</v>
      </c>
      <c r="G542" s="17">
        <f t="shared" ref="G542:G549" si="133">E542+F542</f>
        <v>15</v>
      </c>
    </row>
    <row r="543" spans="1:7" ht="28.5" customHeight="1" x14ac:dyDescent="0.25">
      <c r="A543" s="13" t="s">
        <v>131</v>
      </c>
      <c r="B543" s="14" t="s">
        <v>131</v>
      </c>
      <c r="C543" s="15" t="s">
        <v>153</v>
      </c>
      <c r="D543" s="16" t="s">
        <v>154</v>
      </c>
      <c r="E543" s="17">
        <v>2160</v>
      </c>
      <c r="F543" s="17">
        <v>0</v>
      </c>
      <c r="G543" s="17">
        <f t="shared" si="133"/>
        <v>2160</v>
      </c>
    </row>
    <row r="544" spans="1:7" ht="29.25" customHeight="1" x14ac:dyDescent="0.25">
      <c r="A544" s="13" t="s">
        <v>131</v>
      </c>
      <c r="B544" s="14" t="s">
        <v>131</v>
      </c>
      <c r="C544" s="15" t="s">
        <v>148</v>
      </c>
      <c r="D544" s="16" t="s">
        <v>5</v>
      </c>
      <c r="E544" s="17">
        <v>6950</v>
      </c>
      <c r="F544" s="17">
        <v>0</v>
      </c>
      <c r="G544" s="17">
        <f t="shared" si="133"/>
        <v>6950</v>
      </c>
    </row>
    <row r="545" spans="1:7" x14ac:dyDescent="0.25">
      <c r="A545" s="13" t="s">
        <v>131</v>
      </c>
      <c r="B545" s="14" t="s">
        <v>131</v>
      </c>
      <c r="C545" s="15" t="s">
        <v>155</v>
      </c>
      <c r="D545" s="16" t="s">
        <v>9</v>
      </c>
      <c r="E545" s="17">
        <v>214000</v>
      </c>
      <c r="F545" s="17">
        <v>0</v>
      </c>
      <c r="G545" s="17">
        <f t="shared" si="133"/>
        <v>214000</v>
      </c>
    </row>
    <row r="546" spans="1:7" ht="25.5" customHeight="1" x14ac:dyDescent="0.25">
      <c r="A546" s="13" t="s">
        <v>131</v>
      </c>
      <c r="B546" s="14" t="s">
        <v>131</v>
      </c>
      <c r="C546" s="15" t="s">
        <v>158</v>
      </c>
      <c r="D546" s="16" t="s">
        <v>159</v>
      </c>
      <c r="E546" s="17">
        <v>0</v>
      </c>
      <c r="F546" s="17">
        <v>0</v>
      </c>
      <c r="G546" s="17">
        <f t="shared" si="133"/>
        <v>0</v>
      </c>
    </row>
    <row r="547" spans="1:7" ht="21" customHeight="1" x14ac:dyDescent="0.25">
      <c r="A547" s="13" t="s">
        <v>131</v>
      </c>
      <c r="B547" s="14" t="s">
        <v>131</v>
      </c>
      <c r="C547" s="15" t="s">
        <v>149</v>
      </c>
      <c r="D547" s="16" t="s">
        <v>6</v>
      </c>
      <c r="E547" s="17">
        <v>114322</v>
      </c>
      <c r="F547" s="17">
        <v>-20000</v>
      </c>
      <c r="G547" s="17">
        <f t="shared" si="133"/>
        <v>94322</v>
      </c>
    </row>
    <row r="548" spans="1:7" ht="39" customHeight="1" x14ac:dyDescent="0.25">
      <c r="A548" s="13" t="s">
        <v>131</v>
      </c>
      <c r="B548" s="14" t="s">
        <v>131</v>
      </c>
      <c r="C548" s="15" t="s">
        <v>193</v>
      </c>
      <c r="D548" s="16" t="s">
        <v>194</v>
      </c>
      <c r="E548" s="17">
        <v>2180</v>
      </c>
      <c r="F548" s="17">
        <v>0</v>
      </c>
      <c r="G548" s="17">
        <f t="shared" si="133"/>
        <v>2180</v>
      </c>
    </row>
    <row r="549" spans="1:7" ht="57" customHeight="1" x14ac:dyDescent="0.25">
      <c r="A549" s="13" t="s">
        <v>131</v>
      </c>
      <c r="B549" s="14" t="s">
        <v>131</v>
      </c>
      <c r="C549" s="15" t="s">
        <v>220</v>
      </c>
      <c r="D549" s="16" t="s">
        <v>221</v>
      </c>
      <c r="E549" s="17">
        <v>45000</v>
      </c>
      <c r="F549" s="17">
        <v>0</v>
      </c>
      <c r="G549" s="17">
        <f t="shared" si="133"/>
        <v>45000</v>
      </c>
    </row>
    <row r="550" spans="1:7" ht="45" customHeight="1" x14ac:dyDescent="0.25">
      <c r="A550" s="3" t="s">
        <v>121</v>
      </c>
      <c r="B550" s="4" t="s">
        <v>131</v>
      </c>
      <c r="C550" s="5" t="s">
        <v>131</v>
      </c>
      <c r="D550" s="6" t="s">
        <v>27</v>
      </c>
      <c r="E550" s="7">
        <f>E551+E557+E568+E571+E574+E576+E579</f>
        <v>3398348.56</v>
      </c>
      <c r="F550" s="7">
        <f t="shared" ref="F550:G550" si="134">F551+F557+F568+F571+F574+F576+F579</f>
        <v>120500</v>
      </c>
      <c r="G550" s="7">
        <f t="shared" si="134"/>
        <v>3518848.56</v>
      </c>
    </row>
    <row r="551" spans="1:7" ht="30" customHeight="1" x14ac:dyDescent="0.25">
      <c r="A551" s="8" t="s">
        <v>131</v>
      </c>
      <c r="B551" s="9" t="s">
        <v>329</v>
      </c>
      <c r="C551" s="10" t="s">
        <v>131</v>
      </c>
      <c r="D551" s="11" t="s">
        <v>330</v>
      </c>
      <c r="E551" s="12">
        <f>E552+E553+E554+E555+E556</f>
        <v>51529</v>
      </c>
      <c r="F551" s="12">
        <f t="shared" ref="F551:G551" si="135">F552+F553+F554+F555+F556</f>
        <v>0</v>
      </c>
      <c r="G551" s="12">
        <f t="shared" si="135"/>
        <v>51529</v>
      </c>
    </row>
    <row r="552" spans="1:7" ht="66" customHeight="1" x14ac:dyDescent="0.25">
      <c r="A552" s="13" t="s">
        <v>131</v>
      </c>
      <c r="B552" s="14" t="s">
        <v>131</v>
      </c>
      <c r="C552" s="15" t="s">
        <v>101</v>
      </c>
      <c r="D552" s="16" t="s">
        <v>224</v>
      </c>
      <c r="E552" s="17">
        <v>26000</v>
      </c>
      <c r="F552" s="17">
        <v>0</v>
      </c>
      <c r="G552" s="17">
        <f>E552+F552</f>
        <v>26000</v>
      </c>
    </row>
    <row r="553" spans="1:7" ht="35.25" customHeight="1" x14ac:dyDescent="0.25">
      <c r="A553" s="13" t="s">
        <v>131</v>
      </c>
      <c r="B553" s="14" t="s">
        <v>131</v>
      </c>
      <c r="C553" s="15" t="s">
        <v>145</v>
      </c>
      <c r="D553" s="16" t="s">
        <v>4</v>
      </c>
      <c r="E553" s="17">
        <v>1057</v>
      </c>
      <c r="F553" s="17">
        <v>0</v>
      </c>
      <c r="G553" s="17">
        <f t="shared" ref="G553:G556" si="136">E553+F553</f>
        <v>1057</v>
      </c>
    </row>
    <row r="554" spans="1:7" ht="29.25" customHeight="1" x14ac:dyDescent="0.25">
      <c r="A554" s="13" t="s">
        <v>131</v>
      </c>
      <c r="B554" s="14" t="s">
        <v>131</v>
      </c>
      <c r="C554" s="15" t="s">
        <v>153</v>
      </c>
      <c r="D554" s="16" t="s">
        <v>154</v>
      </c>
      <c r="E554" s="17">
        <v>3472</v>
      </c>
      <c r="F554" s="17">
        <v>0</v>
      </c>
      <c r="G554" s="17">
        <f t="shared" si="136"/>
        <v>3472</v>
      </c>
    </row>
    <row r="555" spans="1:7" ht="20.25" customHeight="1" x14ac:dyDescent="0.25">
      <c r="A555" s="13" t="s">
        <v>131</v>
      </c>
      <c r="B555" s="14" t="s">
        <v>131</v>
      </c>
      <c r="C555" s="15" t="s">
        <v>148</v>
      </c>
      <c r="D555" s="16" t="s">
        <v>5</v>
      </c>
      <c r="E555" s="17">
        <v>10500</v>
      </c>
      <c r="F555" s="17">
        <v>0</v>
      </c>
      <c r="G555" s="17">
        <f t="shared" si="136"/>
        <v>10500</v>
      </c>
    </row>
    <row r="556" spans="1:7" ht="21.75" customHeight="1" x14ac:dyDescent="0.25">
      <c r="A556" s="13" t="s">
        <v>131</v>
      </c>
      <c r="B556" s="14" t="s">
        <v>131</v>
      </c>
      <c r="C556" s="15" t="s">
        <v>149</v>
      </c>
      <c r="D556" s="16" t="s">
        <v>6</v>
      </c>
      <c r="E556" s="17">
        <v>10500</v>
      </c>
      <c r="F556" s="17">
        <v>0</v>
      </c>
      <c r="G556" s="17">
        <f t="shared" si="136"/>
        <v>10500</v>
      </c>
    </row>
    <row r="557" spans="1:7" ht="28.5" customHeight="1" x14ac:dyDescent="0.25">
      <c r="A557" s="8" t="s">
        <v>131</v>
      </c>
      <c r="B557" s="9" t="s">
        <v>122</v>
      </c>
      <c r="C557" s="10" t="s">
        <v>131</v>
      </c>
      <c r="D557" s="11" t="s">
        <v>123</v>
      </c>
      <c r="E557" s="12">
        <f>E558+E559+E560+E561+E562+E563+E564+E565+E566+E567</f>
        <v>2256821.9</v>
      </c>
      <c r="F557" s="12">
        <f t="shared" ref="F557:G557" si="137">F558+F559+F560+F561+F562+F563+F564+F565+F566+F567</f>
        <v>147000</v>
      </c>
      <c r="G557" s="12">
        <f t="shared" si="137"/>
        <v>2403821.9</v>
      </c>
    </row>
    <row r="558" spans="1:7" ht="37.5" customHeight="1" x14ac:dyDescent="0.25">
      <c r="A558" s="13" t="s">
        <v>131</v>
      </c>
      <c r="B558" s="14" t="s">
        <v>131</v>
      </c>
      <c r="C558" s="15" t="s">
        <v>331</v>
      </c>
      <c r="D558" s="16" t="s">
        <v>332</v>
      </c>
      <c r="E558" s="17">
        <v>1889896</v>
      </c>
      <c r="F558" s="17">
        <v>155000</v>
      </c>
      <c r="G558" s="17">
        <f>E558+F558</f>
        <v>2044896</v>
      </c>
    </row>
    <row r="559" spans="1:7" ht="32.25" customHeight="1" x14ac:dyDescent="0.25">
      <c r="A559" s="13" t="s">
        <v>131</v>
      </c>
      <c r="B559" s="14" t="s">
        <v>131</v>
      </c>
      <c r="C559" s="15" t="s">
        <v>145</v>
      </c>
      <c r="D559" s="16" t="s">
        <v>4</v>
      </c>
      <c r="E559" s="17">
        <v>600</v>
      </c>
      <c r="F559" s="17">
        <v>0</v>
      </c>
      <c r="G559" s="17">
        <f t="shared" ref="G559:G567" si="138">E559+F559</f>
        <v>600</v>
      </c>
    </row>
    <row r="560" spans="1:7" ht="41.25" customHeight="1" x14ac:dyDescent="0.25">
      <c r="A560" s="13" t="s">
        <v>131</v>
      </c>
      <c r="B560" s="14" t="s">
        <v>131</v>
      </c>
      <c r="C560" s="15" t="s">
        <v>146</v>
      </c>
      <c r="D560" s="16" t="s">
        <v>147</v>
      </c>
      <c r="E560" s="17">
        <v>100</v>
      </c>
      <c r="F560" s="17">
        <v>0</v>
      </c>
      <c r="G560" s="17">
        <f t="shared" si="138"/>
        <v>100</v>
      </c>
    </row>
    <row r="561" spans="1:7" ht="29.25" customHeight="1" x14ac:dyDescent="0.25">
      <c r="A561" s="13" t="s">
        <v>131</v>
      </c>
      <c r="B561" s="14" t="s">
        <v>131</v>
      </c>
      <c r="C561" s="15" t="s">
        <v>153</v>
      </c>
      <c r="D561" s="16" t="s">
        <v>154</v>
      </c>
      <c r="E561" s="17">
        <v>12000</v>
      </c>
      <c r="F561" s="17">
        <v>0</v>
      </c>
      <c r="G561" s="17">
        <f t="shared" si="138"/>
        <v>12000</v>
      </c>
    </row>
    <row r="562" spans="1:7" ht="25.5" customHeight="1" x14ac:dyDescent="0.25">
      <c r="A562" s="13" t="s">
        <v>131</v>
      </c>
      <c r="B562" s="14" t="s">
        <v>131</v>
      </c>
      <c r="C562" s="15" t="s">
        <v>148</v>
      </c>
      <c r="D562" s="16" t="s">
        <v>5</v>
      </c>
      <c r="E562" s="17">
        <v>67528.740000000005</v>
      </c>
      <c r="F562" s="17">
        <v>0</v>
      </c>
      <c r="G562" s="17">
        <f t="shared" si="138"/>
        <v>67528.740000000005</v>
      </c>
    </row>
    <row r="563" spans="1:7" x14ac:dyDescent="0.25">
      <c r="A563" s="13" t="s">
        <v>131</v>
      </c>
      <c r="B563" s="14" t="s">
        <v>131</v>
      </c>
      <c r="C563" s="15" t="s">
        <v>155</v>
      </c>
      <c r="D563" s="16" t="s">
        <v>9</v>
      </c>
      <c r="E563" s="17">
        <v>61000</v>
      </c>
      <c r="F563" s="17">
        <v>0</v>
      </c>
      <c r="G563" s="17">
        <f t="shared" si="138"/>
        <v>61000</v>
      </c>
    </row>
    <row r="564" spans="1:7" ht="27" customHeight="1" x14ac:dyDescent="0.25">
      <c r="A564" s="13" t="s">
        <v>131</v>
      </c>
      <c r="B564" s="14" t="s">
        <v>131</v>
      </c>
      <c r="C564" s="15" t="s">
        <v>158</v>
      </c>
      <c r="D564" s="16" t="s">
        <v>159</v>
      </c>
      <c r="E564" s="17">
        <v>0</v>
      </c>
      <c r="F564" s="17">
        <v>0</v>
      </c>
      <c r="G564" s="17">
        <f t="shared" si="138"/>
        <v>0</v>
      </c>
    </row>
    <row r="565" spans="1:7" ht="24" customHeight="1" x14ac:dyDescent="0.25">
      <c r="A565" s="13" t="s">
        <v>131</v>
      </c>
      <c r="B565" s="14" t="s">
        <v>131</v>
      </c>
      <c r="C565" s="15" t="s">
        <v>149</v>
      </c>
      <c r="D565" s="16" t="s">
        <v>6</v>
      </c>
      <c r="E565" s="17">
        <v>141907.59</v>
      </c>
      <c r="F565" s="17">
        <v>-8000</v>
      </c>
      <c r="G565" s="17">
        <f t="shared" si="138"/>
        <v>133907.59</v>
      </c>
    </row>
    <row r="566" spans="1:7" ht="29.25" customHeight="1" x14ac:dyDescent="0.25">
      <c r="A566" s="13" t="s">
        <v>131</v>
      </c>
      <c r="B566" s="14" t="s">
        <v>131</v>
      </c>
      <c r="C566" s="15" t="s">
        <v>193</v>
      </c>
      <c r="D566" s="16" t="s">
        <v>194</v>
      </c>
      <c r="E566" s="17">
        <v>1180.8</v>
      </c>
      <c r="F566" s="17">
        <v>0</v>
      </c>
      <c r="G566" s="17">
        <f t="shared" si="138"/>
        <v>1180.8</v>
      </c>
    </row>
    <row r="567" spans="1:7" ht="33" customHeight="1" x14ac:dyDescent="0.25">
      <c r="A567" s="13" t="s">
        <v>131</v>
      </c>
      <c r="B567" s="14" t="s">
        <v>131</v>
      </c>
      <c r="C567" s="15" t="s">
        <v>151</v>
      </c>
      <c r="D567" s="16" t="s">
        <v>152</v>
      </c>
      <c r="E567" s="17">
        <v>82608.77</v>
      </c>
      <c r="F567" s="17">
        <v>0</v>
      </c>
      <c r="G567" s="17">
        <f t="shared" si="138"/>
        <v>82608.77</v>
      </c>
    </row>
    <row r="568" spans="1:7" x14ac:dyDescent="0.25">
      <c r="A568" s="8" t="s">
        <v>131</v>
      </c>
      <c r="B568" s="9" t="s">
        <v>333</v>
      </c>
      <c r="C568" s="10" t="s">
        <v>131</v>
      </c>
      <c r="D568" s="11" t="s">
        <v>334</v>
      </c>
      <c r="E568" s="12">
        <f>E569+E570</f>
        <v>381742</v>
      </c>
      <c r="F568" s="12">
        <f t="shared" ref="F568:G568" si="139">F569+F570</f>
        <v>-16000</v>
      </c>
      <c r="G568" s="12">
        <f t="shared" si="139"/>
        <v>365742</v>
      </c>
    </row>
    <row r="569" spans="1:7" ht="42" customHeight="1" x14ac:dyDescent="0.25">
      <c r="A569" s="13" t="s">
        <v>131</v>
      </c>
      <c r="B569" s="14" t="s">
        <v>131</v>
      </c>
      <c r="C569" s="15" t="s">
        <v>331</v>
      </c>
      <c r="D569" s="16" t="s">
        <v>332</v>
      </c>
      <c r="E569" s="17">
        <v>371742</v>
      </c>
      <c r="F569" s="17">
        <v>-16000</v>
      </c>
      <c r="G569" s="17">
        <f>E569+F569</f>
        <v>355742</v>
      </c>
    </row>
    <row r="570" spans="1:7" ht="24" customHeight="1" x14ac:dyDescent="0.25">
      <c r="A570" s="13" t="s">
        <v>131</v>
      </c>
      <c r="B570" s="14" t="s">
        <v>131</v>
      </c>
      <c r="C570" s="15" t="s">
        <v>158</v>
      </c>
      <c r="D570" s="16" t="s">
        <v>159</v>
      </c>
      <c r="E570" s="17">
        <v>10000</v>
      </c>
      <c r="F570" s="17">
        <v>0</v>
      </c>
      <c r="G570" s="17">
        <f>E570+F570</f>
        <v>10000</v>
      </c>
    </row>
    <row r="571" spans="1:7" x14ac:dyDescent="0.25">
      <c r="A571" s="8" t="s">
        <v>131</v>
      </c>
      <c r="B571" s="9" t="s">
        <v>335</v>
      </c>
      <c r="C571" s="10" t="s">
        <v>131</v>
      </c>
      <c r="D571" s="11" t="s">
        <v>336</v>
      </c>
      <c r="E571" s="12">
        <f>E572+E573</f>
        <v>524903</v>
      </c>
      <c r="F571" s="12">
        <f t="shared" ref="F571:G571" si="140">F572+F573</f>
        <v>-10500</v>
      </c>
      <c r="G571" s="12">
        <f t="shared" si="140"/>
        <v>514403</v>
      </c>
    </row>
    <row r="572" spans="1:7" ht="37.5" customHeight="1" x14ac:dyDescent="0.25">
      <c r="A572" s="13" t="s">
        <v>131</v>
      </c>
      <c r="B572" s="14" t="s">
        <v>131</v>
      </c>
      <c r="C572" s="15" t="s">
        <v>331</v>
      </c>
      <c r="D572" s="16" t="s">
        <v>332</v>
      </c>
      <c r="E572" s="17">
        <v>515590</v>
      </c>
      <c r="F572" s="17">
        <v>-9000</v>
      </c>
      <c r="G572" s="17">
        <f>E572+F572</f>
        <v>506590</v>
      </c>
    </row>
    <row r="573" spans="1:7" ht="22.5" customHeight="1" x14ac:dyDescent="0.25">
      <c r="A573" s="13" t="s">
        <v>131</v>
      </c>
      <c r="B573" s="14" t="s">
        <v>131</v>
      </c>
      <c r="C573" s="15" t="s">
        <v>149</v>
      </c>
      <c r="D573" s="16" t="s">
        <v>6</v>
      </c>
      <c r="E573" s="17">
        <v>9313</v>
      </c>
      <c r="F573" s="17">
        <v>-1500</v>
      </c>
      <c r="G573" s="17">
        <f>E573+F573</f>
        <v>7813</v>
      </c>
    </row>
    <row r="574" spans="1:7" ht="30" customHeight="1" x14ac:dyDescent="0.25">
      <c r="A574" s="8" t="s">
        <v>131</v>
      </c>
      <c r="B574" s="9" t="s">
        <v>337</v>
      </c>
      <c r="C574" s="10" t="s">
        <v>131</v>
      </c>
      <c r="D574" s="11" t="s">
        <v>338</v>
      </c>
      <c r="E574" s="12">
        <f>E575</f>
        <v>100000</v>
      </c>
      <c r="F574" s="12">
        <f t="shared" ref="F574:G574" si="141">F575</f>
        <v>0</v>
      </c>
      <c r="G574" s="12">
        <f t="shared" si="141"/>
        <v>100000</v>
      </c>
    </row>
    <row r="575" spans="1:7" ht="62.25" customHeight="1" x14ac:dyDescent="0.25">
      <c r="A575" s="13" t="s">
        <v>131</v>
      </c>
      <c r="B575" s="14" t="s">
        <v>131</v>
      </c>
      <c r="C575" s="15" t="s">
        <v>339</v>
      </c>
      <c r="D575" s="16" t="s">
        <v>340</v>
      </c>
      <c r="E575" s="17">
        <v>100000</v>
      </c>
      <c r="F575" s="17">
        <v>0</v>
      </c>
      <c r="G575" s="17">
        <f>E575+F575</f>
        <v>100000</v>
      </c>
    </row>
    <row r="576" spans="1:7" ht="47.25" customHeight="1" x14ac:dyDescent="0.25">
      <c r="A576" s="8" t="s">
        <v>131</v>
      </c>
      <c r="B576" s="9" t="s">
        <v>341</v>
      </c>
      <c r="C576" s="10" t="s">
        <v>131</v>
      </c>
      <c r="D576" s="11" t="s">
        <v>342</v>
      </c>
      <c r="E576" s="12">
        <f>E577+E578</f>
        <v>4345</v>
      </c>
      <c r="F576" s="12">
        <f t="shared" ref="F576:G576" si="142">F577+F578</f>
        <v>0</v>
      </c>
      <c r="G576" s="12">
        <f t="shared" si="142"/>
        <v>4345</v>
      </c>
    </row>
    <row r="577" spans="1:7" ht="28.5" customHeight="1" x14ac:dyDescent="0.25">
      <c r="A577" s="13" t="s">
        <v>131</v>
      </c>
      <c r="B577" s="14" t="s">
        <v>131</v>
      </c>
      <c r="C577" s="15" t="s">
        <v>145</v>
      </c>
      <c r="D577" s="16" t="s">
        <v>4</v>
      </c>
      <c r="E577" s="17">
        <v>635</v>
      </c>
      <c r="F577" s="17">
        <v>0</v>
      </c>
      <c r="G577" s="17">
        <f>E577+F577</f>
        <v>635</v>
      </c>
    </row>
    <row r="578" spans="1:7" ht="23.25" customHeight="1" x14ac:dyDescent="0.25">
      <c r="A578" s="13" t="s">
        <v>131</v>
      </c>
      <c r="B578" s="14" t="s">
        <v>131</v>
      </c>
      <c r="C578" s="15" t="s">
        <v>153</v>
      </c>
      <c r="D578" s="16" t="s">
        <v>154</v>
      </c>
      <c r="E578" s="17">
        <v>3710</v>
      </c>
      <c r="F578" s="17">
        <v>0</v>
      </c>
      <c r="G578" s="17">
        <f>E578+F578</f>
        <v>3710</v>
      </c>
    </row>
    <row r="579" spans="1:7" x14ac:dyDescent="0.25">
      <c r="A579" s="8" t="s">
        <v>131</v>
      </c>
      <c r="B579" s="9" t="s">
        <v>343</v>
      </c>
      <c r="C579" s="10" t="s">
        <v>131</v>
      </c>
      <c r="D579" s="11" t="s">
        <v>2</v>
      </c>
      <c r="E579" s="12">
        <f>E580+E581+E582</f>
        <v>79007.66</v>
      </c>
      <c r="F579" s="12">
        <f t="shared" ref="F579:G579" si="143">F580+F581+F582</f>
        <v>0</v>
      </c>
      <c r="G579" s="12">
        <f t="shared" si="143"/>
        <v>79007.66</v>
      </c>
    </row>
    <row r="580" spans="1:7" ht="21.75" customHeight="1" x14ac:dyDescent="0.25">
      <c r="A580" s="13" t="s">
        <v>131</v>
      </c>
      <c r="B580" s="14" t="s">
        <v>131</v>
      </c>
      <c r="C580" s="15" t="s">
        <v>153</v>
      </c>
      <c r="D580" s="16" t="s">
        <v>154</v>
      </c>
      <c r="E580" s="17">
        <v>3600</v>
      </c>
      <c r="F580" s="17">
        <v>0</v>
      </c>
      <c r="G580" s="17">
        <f>E580+F580</f>
        <v>3600</v>
      </c>
    </row>
    <row r="581" spans="1:7" ht="29.25" customHeight="1" x14ac:dyDescent="0.25">
      <c r="A581" s="13" t="s">
        <v>131</v>
      </c>
      <c r="B581" s="14" t="s">
        <v>131</v>
      </c>
      <c r="C581" s="15" t="s">
        <v>148</v>
      </c>
      <c r="D581" s="16" t="s">
        <v>5</v>
      </c>
      <c r="E581" s="17">
        <v>46640.56</v>
      </c>
      <c r="F581" s="17">
        <v>0</v>
      </c>
      <c r="G581" s="17">
        <f t="shared" ref="G581:G582" si="144">E581+F581</f>
        <v>46640.56</v>
      </c>
    </row>
    <row r="582" spans="1:7" ht="31.5" customHeight="1" x14ac:dyDescent="0.25">
      <c r="A582" s="13" t="s">
        <v>131</v>
      </c>
      <c r="B582" s="14" t="s">
        <v>131</v>
      </c>
      <c r="C582" s="15" t="s">
        <v>149</v>
      </c>
      <c r="D582" s="16" t="s">
        <v>6</v>
      </c>
      <c r="E582" s="17">
        <v>28767.1</v>
      </c>
      <c r="F582" s="17">
        <v>0</v>
      </c>
      <c r="G582" s="17">
        <f t="shared" si="144"/>
        <v>28767.1</v>
      </c>
    </row>
    <row r="583" spans="1:7" x14ac:dyDescent="0.25">
      <c r="A583" s="3" t="s">
        <v>124</v>
      </c>
      <c r="B583" s="4" t="s">
        <v>131</v>
      </c>
      <c r="C583" s="5" t="s">
        <v>131</v>
      </c>
      <c r="D583" s="6" t="s">
        <v>125</v>
      </c>
      <c r="E583" s="7">
        <f>E584+E595</f>
        <v>1829706.8</v>
      </c>
      <c r="F583" s="7">
        <f t="shared" ref="F583:G583" si="145">F584+F595</f>
        <v>-5000</v>
      </c>
      <c r="G583" s="7">
        <f t="shared" si="145"/>
        <v>1824706.8</v>
      </c>
    </row>
    <row r="584" spans="1:7" x14ac:dyDescent="0.25">
      <c r="A584" s="8" t="s">
        <v>131</v>
      </c>
      <c r="B584" s="9" t="s">
        <v>126</v>
      </c>
      <c r="C584" s="10" t="s">
        <v>131</v>
      </c>
      <c r="D584" s="11" t="s">
        <v>127</v>
      </c>
      <c r="E584" s="12">
        <f>E585+E586+E587+E588+E589+E590+E591+E592+E593+E594</f>
        <v>1413389.23</v>
      </c>
      <c r="F584" s="12">
        <f t="shared" ref="F584:G584" si="146">F585+F586+F587+F588+F589+F590+F591+F592+F593+F594</f>
        <v>-5000</v>
      </c>
      <c r="G584" s="12">
        <f t="shared" si="146"/>
        <v>1408389.23</v>
      </c>
    </row>
    <row r="585" spans="1:7" x14ac:dyDescent="0.25">
      <c r="A585" s="13" t="s">
        <v>131</v>
      </c>
      <c r="B585" s="14" t="s">
        <v>131</v>
      </c>
      <c r="C585" s="15" t="s">
        <v>145</v>
      </c>
      <c r="D585" s="16" t="s">
        <v>4</v>
      </c>
      <c r="E585" s="17">
        <v>12924</v>
      </c>
      <c r="F585" s="17">
        <v>0</v>
      </c>
      <c r="G585" s="17">
        <f>E585+F585</f>
        <v>12924</v>
      </c>
    </row>
    <row r="586" spans="1:7" ht="48.75" customHeight="1" x14ac:dyDescent="0.25">
      <c r="A586" s="13" t="s">
        <v>131</v>
      </c>
      <c r="B586" s="14" t="s">
        <v>131</v>
      </c>
      <c r="C586" s="15" t="s">
        <v>146</v>
      </c>
      <c r="D586" s="16" t="s">
        <v>147</v>
      </c>
      <c r="E586" s="17">
        <v>1285</v>
      </c>
      <c r="F586" s="17">
        <v>0</v>
      </c>
      <c r="G586" s="17">
        <f t="shared" ref="G586:G594" si="147">E586+F586</f>
        <v>1285</v>
      </c>
    </row>
    <row r="587" spans="1:7" ht="24" customHeight="1" x14ac:dyDescent="0.25">
      <c r="A587" s="13" t="s">
        <v>131</v>
      </c>
      <c r="B587" s="14" t="s">
        <v>131</v>
      </c>
      <c r="C587" s="15" t="s">
        <v>153</v>
      </c>
      <c r="D587" s="16" t="s">
        <v>154</v>
      </c>
      <c r="E587" s="17">
        <v>84000</v>
      </c>
      <c r="F587" s="17">
        <v>0</v>
      </c>
      <c r="G587" s="17">
        <f t="shared" si="147"/>
        <v>84000</v>
      </c>
    </row>
    <row r="588" spans="1:7" ht="21.75" customHeight="1" x14ac:dyDescent="0.25">
      <c r="A588" s="13" t="s">
        <v>131</v>
      </c>
      <c r="B588" s="14" t="s">
        <v>131</v>
      </c>
      <c r="C588" s="15" t="s">
        <v>148</v>
      </c>
      <c r="D588" s="16" t="s">
        <v>5</v>
      </c>
      <c r="E588" s="17">
        <v>40184.14</v>
      </c>
      <c r="F588" s="17">
        <v>0</v>
      </c>
      <c r="G588" s="17">
        <f t="shared" si="147"/>
        <v>40184.14</v>
      </c>
    </row>
    <row r="589" spans="1:7" x14ac:dyDescent="0.25">
      <c r="A589" s="13" t="s">
        <v>131</v>
      </c>
      <c r="B589" s="14" t="s">
        <v>131</v>
      </c>
      <c r="C589" s="15" t="s">
        <v>155</v>
      </c>
      <c r="D589" s="16" t="s">
        <v>9</v>
      </c>
      <c r="E589" s="17">
        <v>17000</v>
      </c>
      <c r="F589" s="17">
        <v>0</v>
      </c>
      <c r="G589" s="17">
        <f t="shared" si="147"/>
        <v>17000</v>
      </c>
    </row>
    <row r="590" spans="1:7" ht="22.5" customHeight="1" x14ac:dyDescent="0.25">
      <c r="A590" s="13" t="s">
        <v>131</v>
      </c>
      <c r="B590" s="14" t="s">
        <v>131</v>
      </c>
      <c r="C590" s="15" t="s">
        <v>158</v>
      </c>
      <c r="D590" s="16" t="s">
        <v>159</v>
      </c>
      <c r="E590" s="17">
        <v>184351.26</v>
      </c>
      <c r="F590" s="17">
        <v>0</v>
      </c>
      <c r="G590" s="17">
        <f t="shared" si="147"/>
        <v>184351.26</v>
      </c>
    </row>
    <row r="591" spans="1:7" ht="20.25" customHeight="1" x14ac:dyDescent="0.25">
      <c r="A591" s="13" t="s">
        <v>131</v>
      </c>
      <c r="B591" s="14" t="s">
        <v>131</v>
      </c>
      <c r="C591" s="15" t="s">
        <v>149</v>
      </c>
      <c r="D591" s="16" t="s">
        <v>6</v>
      </c>
      <c r="E591" s="17">
        <v>35200</v>
      </c>
      <c r="F591" s="17">
        <v>-5000</v>
      </c>
      <c r="G591" s="17">
        <f t="shared" si="147"/>
        <v>30200</v>
      </c>
    </row>
    <row r="592" spans="1:7" ht="33" customHeight="1" x14ac:dyDescent="0.25">
      <c r="A592" s="13" t="s">
        <v>131</v>
      </c>
      <c r="B592" s="14" t="s">
        <v>131</v>
      </c>
      <c r="C592" s="15" t="s">
        <v>151</v>
      </c>
      <c r="D592" s="16" t="s">
        <v>152</v>
      </c>
      <c r="E592" s="17">
        <v>188444.83</v>
      </c>
      <c r="F592" s="17">
        <v>0</v>
      </c>
      <c r="G592" s="17">
        <f t="shared" si="147"/>
        <v>188444.83</v>
      </c>
    </row>
    <row r="593" spans="1:7" ht="32.25" customHeight="1" x14ac:dyDescent="0.25">
      <c r="A593" s="13" t="s">
        <v>131</v>
      </c>
      <c r="B593" s="14" t="s">
        <v>131</v>
      </c>
      <c r="C593" s="15" t="s">
        <v>344</v>
      </c>
      <c r="D593" s="16" t="s">
        <v>152</v>
      </c>
      <c r="E593" s="17">
        <v>268210</v>
      </c>
      <c r="F593" s="17">
        <v>0</v>
      </c>
      <c r="G593" s="17">
        <f t="shared" si="147"/>
        <v>268210</v>
      </c>
    </row>
    <row r="594" spans="1:7" ht="26.25" customHeight="1" x14ac:dyDescent="0.25">
      <c r="A594" s="13" t="s">
        <v>131</v>
      </c>
      <c r="B594" s="14" t="s">
        <v>131</v>
      </c>
      <c r="C594" s="15" t="s">
        <v>345</v>
      </c>
      <c r="D594" s="16" t="s">
        <v>152</v>
      </c>
      <c r="E594" s="17">
        <v>581790</v>
      </c>
      <c r="F594" s="17">
        <v>0</v>
      </c>
      <c r="G594" s="17">
        <f t="shared" si="147"/>
        <v>581790</v>
      </c>
    </row>
    <row r="595" spans="1:7" x14ac:dyDescent="0.25">
      <c r="A595" s="8" t="s">
        <v>131</v>
      </c>
      <c r="B595" s="9" t="s">
        <v>128</v>
      </c>
      <c r="C595" s="10" t="s">
        <v>131</v>
      </c>
      <c r="D595" s="11" t="s">
        <v>2</v>
      </c>
      <c r="E595" s="12">
        <f>E596+E597+E598+E599+E600+E601+E602</f>
        <v>416317.57</v>
      </c>
      <c r="F595" s="12">
        <f t="shared" ref="F595:G595" si="148">F596+F597+F598+F599+F600+F601+F602</f>
        <v>0</v>
      </c>
      <c r="G595" s="12">
        <f t="shared" si="148"/>
        <v>416317.57</v>
      </c>
    </row>
    <row r="596" spans="1:7" ht="74.25" customHeight="1" x14ac:dyDescent="0.25">
      <c r="A596" s="13" t="s">
        <v>131</v>
      </c>
      <c r="B596" s="14" t="s">
        <v>131</v>
      </c>
      <c r="C596" s="15" t="s">
        <v>101</v>
      </c>
      <c r="D596" s="16" t="s">
        <v>224</v>
      </c>
      <c r="E596" s="17">
        <v>235000</v>
      </c>
      <c r="F596" s="17">
        <v>0</v>
      </c>
      <c r="G596" s="17">
        <f>E596+F596</f>
        <v>235000</v>
      </c>
    </row>
    <row r="597" spans="1:7" ht="27" customHeight="1" x14ac:dyDescent="0.25">
      <c r="A597" s="13" t="s">
        <v>131</v>
      </c>
      <c r="B597" s="14" t="s">
        <v>131</v>
      </c>
      <c r="C597" s="15" t="s">
        <v>145</v>
      </c>
      <c r="D597" s="16" t="s">
        <v>4</v>
      </c>
      <c r="E597" s="17">
        <v>4446</v>
      </c>
      <c r="F597" s="17">
        <v>0</v>
      </c>
      <c r="G597" s="17">
        <f t="shared" ref="G597:G602" si="149">E597+F597</f>
        <v>4446</v>
      </c>
    </row>
    <row r="598" spans="1:7" ht="46.5" customHeight="1" x14ac:dyDescent="0.25">
      <c r="A598" s="13" t="s">
        <v>131</v>
      </c>
      <c r="B598" s="14" t="s">
        <v>131</v>
      </c>
      <c r="C598" s="15" t="s">
        <v>146</v>
      </c>
      <c r="D598" s="16" t="s">
        <v>147</v>
      </c>
      <c r="E598" s="17">
        <v>554</v>
      </c>
      <c r="F598" s="17">
        <v>0</v>
      </c>
      <c r="G598" s="17">
        <f t="shared" si="149"/>
        <v>554</v>
      </c>
    </row>
    <row r="599" spans="1:7" ht="27" customHeight="1" x14ac:dyDescent="0.25">
      <c r="A599" s="13" t="s">
        <v>131</v>
      </c>
      <c r="B599" s="14" t="s">
        <v>131</v>
      </c>
      <c r="C599" s="15" t="s">
        <v>153</v>
      </c>
      <c r="D599" s="16" t="s">
        <v>154</v>
      </c>
      <c r="E599" s="17">
        <v>26000</v>
      </c>
      <c r="F599" s="17">
        <v>0</v>
      </c>
      <c r="G599" s="17">
        <f t="shared" si="149"/>
        <v>26000</v>
      </c>
    </row>
    <row r="600" spans="1:7" ht="30.75" customHeight="1" x14ac:dyDescent="0.25">
      <c r="A600" s="13" t="s">
        <v>131</v>
      </c>
      <c r="B600" s="14" t="s">
        <v>131</v>
      </c>
      <c r="C600" s="15" t="s">
        <v>148</v>
      </c>
      <c r="D600" s="16" t="s">
        <v>5</v>
      </c>
      <c r="E600" s="17">
        <v>77600</v>
      </c>
      <c r="F600" s="17">
        <v>0</v>
      </c>
      <c r="G600" s="17">
        <f t="shared" si="149"/>
        <v>77600</v>
      </c>
    </row>
    <row r="601" spans="1:7" ht="30.75" customHeight="1" x14ac:dyDescent="0.25">
      <c r="A601" s="13" t="s">
        <v>131</v>
      </c>
      <c r="B601" s="14" t="s">
        <v>131</v>
      </c>
      <c r="C601" s="15" t="s">
        <v>149</v>
      </c>
      <c r="D601" s="16" t="s">
        <v>6</v>
      </c>
      <c r="E601" s="17">
        <v>58217.57</v>
      </c>
      <c r="F601" s="17">
        <v>0</v>
      </c>
      <c r="G601" s="17">
        <f t="shared" si="149"/>
        <v>58217.57</v>
      </c>
    </row>
    <row r="602" spans="1:7" x14ac:dyDescent="0.25">
      <c r="A602" s="13" t="s">
        <v>131</v>
      </c>
      <c r="B602" s="14" t="s">
        <v>131</v>
      </c>
      <c r="C602" s="15" t="s">
        <v>150</v>
      </c>
      <c r="D602" s="16" t="s">
        <v>7</v>
      </c>
      <c r="E602" s="17">
        <v>14500</v>
      </c>
      <c r="F602" s="17">
        <v>0</v>
      </c>
      <c r="G602" s="17">
        <f t="shared" si="149"/>
        <v>14500</v>
      </c>
    </row>
    <row r="603" spans="1:7" x14ac:dyDescent="0.25">
      <c r="A603" s="309" t="s">
        <v>129</v>
      </c>
      <c r="B603" s="309"/>
      <c r="C603" s="309"/>
      <c r="D603" s="309"/>
      <c r="E603" s="33">
        <f>E4+E19+E26+E38+E42+E58+E64+E130+E153+E184+E188+E191+E330+E354+E415+E423+E441+E495+E550+E583</f>
        <v>91637740.949999973</v>
      </c>
      <c r="F603" s="33">
        <f t="shared" ref="F603:G603" si="150">F4+F19+F26+F38+F42+F58+F64+F130+F153+F184+F188+F191+F330+F354+F415+F423+F441+F495+F550+F583</f>
        <v>-31485</v>
      </c>
      <c r="G603" s="33">
        <f t="shared" si="150"/>
        <v>91606255.949999973</v>
      </c>
    </row>
  </sheetData>
  <mergeCells count="3">
    <mergeCell ref="A1:G1"/>
    <mergeCell ref="A2:G2"/>
    <mergeCell ref="A603:D603"/>
  </mergeCell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8"/>
  <sheetViews>
    <sheetView tabSelected="1" workbookViewId="0">
      <selection activeCell="G16" sqref="G16"/>
    </sheetView>
  </sheetViews>
  <sheetFormatPr defaultRowHeight="15" x14ac:dyDescent="0.25"/>
  <cols>
    <col min="1" max="1" width="6.42578125" customWidth="1"/>
    <col min="3" max="3" width="6.85546875" customWidth="1"/>
    <col min="4" max="4" width="35.5703125" customWidth="1"/>
    <col min="5" max="5" width="13.7109375" customWidth="1"/>
    <col min="6" max="6" width="13" customWidth="1"/>
    <col min="7" max="7" width="13.7109375" customWidth="1"/>
  </cols>
  <sheetData>
    <row r="1" spans="1:7" x14ac:dyDescent="0.25">
      <c r="A1" s="37"/>
      <c r="B1" s="37"/>
      <c r="C1" s="37"/>
      <c r="D1" s="38"/>
      <c r="E1" s="311" t="s">
        <v>383</v>
      </c>
      <c r="F1" s="311"/>
      <c r="G1" s="311"/>
    </row>
    <row r="2" spans="1:7" x14ac:dyDescent="0.25">
      <c r="A2" s="37"/>
      <c r="B2" s="37"/>
      <c r="C2" s="37"/>
      <c r="D2" s="39"/>
      <c r="E2" s="40" t="s">
        <v>346</v>
      </c>
      <c r="F2" s="40"/>
      <c r="G2" s="41"/>
    </row>
    <row r="3" spans="1:7" x14ac:dyDescent="0.25">
      <c r="A3" s="37"/>
      <c r="B3" s="37"/>
      <c r="C3" s="37"/>
      <c r="D3" s="42"/>
      <c r="E3" s="312" t="s">
        <v>384</v>
      </c>
      <c r="F3" s="312"/>
      <c r="G3" s="312"/>
    </row>
    <row r="4" spans="1:7" x14ac:dyDescent="0.25">
      <c r="A4" s="37"/>
      <c r="B4" s="37"/>
      <c r="C4" s="37"/>
      <c r="D4" s="43"/>
      <c r="E4" s="44"/>
      <c r="F4" s="44"/>
    </row>
    <row r="5" spans="1:7" ht="15.75" x14ac:dyDescent="0.25">
      <c r="A5" s="313" t="s">
        <v>347</v>
      </c>
      <c r="B5" s="313"/>
      <c r="C5" s="313"/>
      <c r="D5" s="313"/>
      <c r="E5" s="313"/>
      <c r="F5" s="313"/>
      <c r="G5" s="313"/>
    </row>
    <row r="6" spans="1:7" ht="21" customHeight="1" x14ac:dyDescent="0.25">
      <c r="A6" s="314" t="s">
        <v>348</v>
      </c>
      <c r="B6" s="314"/>
      <c r="C6" s="314"/>
      <c r="D6" s="314"/>
      <c r="E6" s="314"/>
      <c r="F6" s="314"/>
      <c r="G6" s="314"/>
    </row>
    <row r="7" spans="1:7" ht="30" x14ac:dyDescent="0.25">
      <c r="A7" s="45" t="s">
        <v>0</v>
      </c>
      <c r="B7" s="45" t="s">
        <v>1</v>
      </c>
      <c r="C7" s="46" t="s">
        <v>32</v>
      </c>
      <c r="D7" s="47" t="s">
        <v>34</v>
      </c>
      <c r="E7" s="48" t="s">
        <v>349</v>
      </c>
      <c r="F7" s="49" t="s">
        <v>350</v>
      </c>
      <c r="G7" s="50" t="s">
        <v>351</v>
      </c>
    </row>
    <row r="8" spans="1:7" ht="15.75" thickBot="1" x14ac:dyDescent="0.3">
      <c r="A8" s="51" t="s">
        <v>352</v>
      </c>
      <c r="B8" s="315" t="s">
        <v>353</v>
      </c>
      <c r="C8" s="315"/>
      <c r="D8" s="315"/>
      <c r="E8" s="52">
        <f>E9+E17+E36</f>
        <v>4111344.9499999997</v>
      </c>
      <c r="F8" s="52">
        <f t="shared" ref="F8:G8" si="0">F9+F17+F36</f>
        <v>100000</v>
      </c>
      <c r="G8" s="53">
        <f t="shared" si="0"/>
        <v>4211344.9499999993</v>
      </c>
    </row>
    <row r="9" spans="1:7" x14ac:dyDescent="0.25">
      <c r="A9" s="54" t="s">
        <v>354</v>
      </c>
      <c r="B9" s="316" t="s">
        <v>355</v>
      </c>
      <c r="C9" s="316"/>
      <c r="D9" s="316"/>
      <c r="E9" s="55">
        <f>E10</f>
        <v>2777228</v>
      </c>
      <c r="F9" s="55">
        <f t="shared" ref="F9:G9" si="1">F10</f>
        <v>130000</v>
      </c>
      <c r="G9" s="56">
        <f t="shared" si="1"/>
        <v>2907228</v>
      </c>
    </row>
    <row r="10" spans="1:7" ht="31.5" customHeight="1" x14ac:dyDescent="0.25">
      <c r="A10" s="57">
        <v>921</v>
      </c>
      <c r="B10" s="58"/>
      <c r="C10" s="59"/>
      <c r="D10" s="60" t="s">
        <v>27</v>
      </c>
      <c r="E10" s="61">
        <f>E11+E13+E15</f>
        <v>2777228</v>
      </c>
      <c r="F10" s="61">
        <f t="shared" ref="F10:G10" si="2">F11+F13+F15</f>
        <v>130000</v>
      </c>
      <c r="G10" s="62">
        <f t="shared" si="2"/>
        <v>2907228</v>
      </c>
    </row>
    <row r="11" spans="1:7" x14ac:dyDescent="0.25">
      <c r="A11" s="317"/>
      <c r="B11" s="63">
        <v>92109</v>
      </c>
      <c r="C11" s="64"/>
      <c r="D11" s="65" t="s">
        <v>123</v>
      </c>
      <c r="E11" s="66">
        <f>E12</f>
        <v>1889896</v>
      </c>
      <c r="F11" s="66">
        <f t="shared" ref="F11:G11" si="3">F12</f>
        <v>155000</v>
      </c>
      <c r="G11" s="67">
        <f t="shared" si="3"/>
        <v>2044896</v>
      </c>
    </row>
    <row r="12" spans="1:7" ht="30.75" customHeight="1" x14ac:dyDescent="0.25">
      <c r="A12" s="318"/>
      <c r="B12" s="68"/>
      <c r="C12" s="69">
        <v>2480</v>
      </c>
      <c r="D12" s="70" t="s">
        <v>332</v>
      </c>
      <c r="E12" s="71">
        <v>1889896</v>
      </c>
      <c r="F12" s="72">
        <v>155000</v>
      </c>
      <c r="G12" s="72">
        <f>E12+F12</f>
        <v>2044896</v>
      </c>
    </row>
    <row r="13" spans="1:7" x14ac:dyDescent="0.25">
      <c r="A13" s="318"/>
      <c r="B13" s="63">
        <v>92116</v>
      </c>
      <c r="C13" s="64"/>
      <c r="D13" s="65" t="s">
        <v>334</v>
      </c>
      <c r="E13" s="66">
        <f>E14</f>
        <v>371742</v>
      </c>
      <c r="F13" s="66">
        <f t="shared" ref="F13:G13" si="4">F14</f>
        <v>-16000</v>
      </c>
      <c r="G13" s="67">
        <f t="shared" si="4"/>
        <v>355742</v>
      </c>
    </row>
    <row r="14" spans="1:7" ht="39.75" customHeight="1" x14ac:dyDescent="0.25">
      <c r="A14" s="318"/>
      <c r="B14" s="68"/>
      <c r="C14" s="69">
        <v>2480</v>
      </c>
      <c r="D14" s="70" t="s">
        <v>332</v>
      </c>
      <c r="E14" s="71">
        <v>371742</v>
      </c>
      <c r="F14" s="72">
        <v>-16000</v>
      </c>
      <c r="G14" s="72">
        <f>E14+F14</f>
        <v>355742</v>
      </c>
    </row>
    <row r="15" spans="1:7" x14ac:dyDescent="0.25">
      <c r="A15" s="318"/>
      <c r="B15" s="63">
        <v>92118</v>
      </c>
      <c r="C15" s="73"/>
      <c r="D15" s="74" t="s">
        <v>336</v>
      </c>
      <c r="E15" s="75">
        <f>E16</f>
        <v>515590</v>
      </c>
      <c r="F15" s="75">
        <f t="shared" ref="F15:G15" si="5">F16</f>
        <v>-9000</v>
      </c>
      <c r="G15" s="76">
        <f t="shared" si="5"/>
        <v>506590</v>
      </c>
    </row>
    <row r="16" spans="1:7" ht="30.75" customHeight="1" thickBot="1" x14ac:dyDescent="0.3">
      <c r="A16" s="319"/>
      <c r="B16" s="68"/>
      <c r="C16" s="77">
        <v>2480</v>
      </c>
      <c r="D16" s="78" t="s">
        <v>332</v>
      </c>
      <c r="E16" s="79">
        <v>515590</v>
      </c>
      <c r="F16" s="80">
        <v>-9000</v>
      </c>
      <c r="G16" s="80">
        <f>E16+F16</f>
        <v>506590</v>
      </c>
    </row>
    <row r="17" spans="1:7" x14ac:dyDescent="0.25">
      <c r="A17" s="81" t="s">
        <v>356</v>
      </c>
      <c r="B17" s="320" t="s">
        <v>357</v>
      </c>
      <c r="C17" s="320"/>
      <c r="D17" s="320"/>
      <c r="E17" s="82">
        <f>E18+E21+E28+E31</f>
        <v>688529.26</v>
      </c>
      <c r="F17" s="82">
        <f t="shared" ref="F17:G17" si="6">F18+F21+F28+F31</f>
        <v>-30000</v>
      </c>
      <c r="G17" s="83">
        <f t="shared" si="6"/>
        <v>658529.26</v>
      </c>
    </row>
    <row r="18" spans="1:7" x14ac:dyDescent="0.25">
      <c r="A18" s="84">
        <v>600</v>
      </c>
      <c r="B18" s="85"/>
      <c r="C18" s="85"/>
      <c r="D18" s="86" t="s">
        <v>358</v>
      </c>
      <c r="E18" s="87">
        <f>E19</f>
        <v>38983.81</v>
      </c>
      <c r="F18" s="87">
        <f t="shared" ref="F18:G19" si="7">F19</f>
        <v>0</v>
      </c>
      <c r="G18" s="88">
        <f t="shared" si="7"/>
        <v>38983.81</v>
      </c>
    </row>
    <row r="19" spans="1:7" x14ac:dyDescent="0.25">
      <c r="A19" s="321"/>
      <c r="B19" s="89">
        <v>60004</v>
      </c>
      <c r="C19" s="89"/>
      <c r="D19" s="89" t="s">
        <v>28</v>
      </c>
      <c r="E19" s="90">
        <f>E20</f>
        <v>38983.81</v>
      </c>
      <c r="F19" s="90">
        <f t="shared" si="7"/>
        <v>0</v>
      </c>
      <c r="G19" s="91">
        <f t="shared" si="7"/>
        <v>38983.81</v>
      </c>
    </row>
    <row r="20" spans="1:7" ht="48" customHeight="1" x14ac:dyDescent="0.25">
      <c r="A20" s="322"/>
      <c r="B20" s="92"/>
      <c r="C20" s="93">
        <v>2310</v>
      </c>
      <c r="D20" s="94" t="s">
        <v>359</v>
      </c>
      <c r="E20" s="95">
        <v>38983.81</v>
      </c>
      <c r="F20" s="96">
        <v>0</v>
      </c>
      <c r="G20" s="97">
        <f>E20+F20</f>
        <v>38983.81</v>
      </c>
    </row>
    <row r="21" spans="1:7" x14ac:dyDescent="0.25">
      <c r="A21" s="84">
        <v>801</v>
      </c>
      <c r="B21" s="86"/>
      <c r="C21" s="86"/>
      <c r="D21" s="98" t="s">
        <v>21</v>
      </c>
      <c r="E21" s="99">
        <f>E24+E26+E22</f>
        <v>475745.45</v>
      </c>
      <c r="F21" s="99">
        <f t="shared" ref="F21:G21" si="8">F24+F26+F22</f>
        <v>0</v>
      </c>
      <c r="G21" s="100">
        <f t="shared" si="8"/>
        <v>475745.45</v>
      </c>
    </row>
    <row r="22" spans="1:7" x14ac:dyDescent="0.25">
      <c r="A22" s="101"/>
      <c r="B22" s="102">
        <v>80101</v>
      </c>
      <c r="C22" s="102"/>
      <c r="D22" s="103" t="s">
        <v>72</v>
      </c>
      <c r="E22" s="104">
        <f>E23</f>
        <v>3250</v>
      </c>
      <c r="F22" s="104">
        <f t="shared" ref="F22:G22" si="9">F23</f>
        <v>0</v>
      </c>
      <c r="G22" s="105">
        <f t="shared" si="9"/>
        <v>3250</v>
      </c>
    </row>
    <row r="23" spans="1:7" ht="50.25" customHeight="1" x14ac:dyDescent="0.25">
      <c r="A23" s="101"/>
      <c r="B23" s="106"/>
      <c r="C23" s="93">
        <v>2310</v>
      </c>
      <c r="D23" s="94" t="s">
        <v>359</v>
      </c>
      <c r="E23" s="107">
        <v>3250</v>
      </c>
      <c r="F23" s="108"/>
      <c r="G23" s="97">
        <f>E23+F23</f>
        <v>3250</v>
      </c>
    </row>
    <row r="24" spans="1:7" x14ac:dyDescent="0.25">
      <c r="A24" s="323"/>
      <c r="B24" s="89">
        <v>80104</v>
      </c>
      <c r="C24" s="89"/>
      <c r="D24" s="109" t="s">
        <v>29</v>
      </c>
      <c r="E24" s="110">
        <f>E25</f>
        <v>48000</v>
      </c>
      <c r="F24" s="110">
        <f t="shared" ref="F24:G24" si="10">F25</f>
        <v>0</v>
      </c>
      <c r="G24" s="111">
        <f t="shared" si="10"/>
        <v>48000</v>
      </c>
    </row>
    <row r="25" spans="1:7" ht="60" customHeight="1" x14ac:dyDescent="0.25">
      <c r="A25" s="323"/>
      <c r="B25" s="112"/>
      <c r="C25" s="93">
        <v>2310</v>
      </c>
      <c r="D25" s="94" t="s">
        <v>359</v>
      </c>
      <c r="E25" s="95">
        <v>48000</v>
      </c>
      <c r="F25" s="108">
        <v>0</v>
      </c>
      <c r="G25" s="97">
        <f>E25+F25</f>
        <v>48000</v>
      </c>
    </row>
    <row r="26" spans="1:7" x14ac:dyDescent="0.25">
      <c r="A26" s="323"/>
      <c r="B26" s="63">
        <v>80110</v>
      </c>
      <c r="C26" s="64"/>
      <c r="D26" s="65" t="s">
        <v>78</v>
      </c>
      <c r="E26" s="66">
        <f>E27</f>
        <v>424495.45</v>
      </c>
      <c r="F26" s="66">
        <f t="shared" ref="F26:G26" si="11">F27</f>
        <v>0</v>
      </c>
      <c r="G26" s="67">
        <f t="shared" si="11"/>
        <v>424495.45</v>
      </c>
    </row>
    <row r="27" spans="1:7" ht="51.75" customHeight="1" x14ac:dyDescent="0.25">
      <c r="A27" s="324"/>
      <c r="B27" s="113"/>
      <c r="C27" s="114">
        <v>2320</v>
      </c>
      <c r="D27" s="94" t="s">
        <v>360</v>
      </c>
      <c r="E27" s="115">
        <v>424495.45</v>
      </c>
      <c r="F27" s="116">
        <v>0</v>
      </c>
      <c r="G27" s="116">
        <f>E27+F27</f>
        <v>424495.45</v>
      </c>
    </row>
    <row r="28" spans="1:7" x14ac:dyDescent="0.25">
      <c r="A28" s="57">
        <v>851</v>
      </c>
      <c r="B28" s="58"/>
      <c r="C28" s="59"/>
      <c r="D28" s="60" t="s">
        <v>274</v>
      </c>
      <c r="E28" s="61">
        <f>E29</f>
        <v>23800</v>
      </c>
      <c r="F28" s="61">
        <f t="shared" ref="F28:G28" si="12">F29</f>
        <v>0</v>
      </c>
      <c r="G28" s="62">
        <f t="shared" si="12"/>
        <v>23800</v>
      </c>
    </row>
    <row r="29" spans="1:7" x14ac:dyDescent="0.25">
      <c r="A29" s="117"/>
      <c r="B29" s="63">
        <v>85154</v>
      </c>
      <c r="C29" s="64"/>
      <c r="D29" s="65" t="s">
        <v>282</v>
      </c>
      <c r="E29" s="66">
        <f>SUM(E30:E30)</f>
        <v>23800</v>
      </c>
      <c r="F29" s="66">
        <f t="shared" ref="F29:G29" si="13">SUM(F30:F30)</f>
        <v>0</v>
      </c>
      <c r="G29" s="67">
        <f t="shared" si="13"/>
        <v>23800</v>
      </c>
    </row>
    <row r="30" spans="1:7" ht="53.25" customHeight="1" x14ac:dyDescent="0.25">
      <c r="A30" s="118"/>
      <c r="B30" s="113"/>
      <c r="C30" s="119">
        <v>2710</v>
      </c>
      <c r="D30" s="120" t="s">
        <v>361</v>
      </c>
      <c r="E30" s="121">
        <v>23800</v>
      </c>
      <c r="F30" s="116"/>
      <c r="G30" s="116">
        <f>E30+F30</f>
        <v>23800</v>
      </c>
    </row>
    <row r="31" spans="1:7" ht="31.5" customHeight="1" x14ac:dyDescent="0.25">
      <c r="A31" s="122">
        <v>900</v>
      </c>
      <c r="B31" s="123"/>
      <c r="C31" s="124"/>
      <c r="D31" s="125" t="s">
        <v>115</v>
      </c>
      <c r="E31" s="126">
        <f>E32+E34</f>
        <v>150000</v>
      </c>
      <c r="F31" s="126">
        <f t="shared" ref="F31:G31" si="14">F32+F34</f>
        <v>-30000</v>
      </c>
      <c r="G31" s="127">
        <f t="shared" si="14"/>
        <v>120000</v>
      </c>
    </row>
    <row r="32" spans="1:7" ht="24" x14ac:dyDescent="0.25">
      <c r="A32" s="325"/>
      <c r="B32" s="128">
        <v>90026</v>
      </c>
      <c r="C32" s="129"/>
      <c r="D32" s="130" t="s">
        <v>328</v>
      </c>
      <c r="E32" s="131">
        <f>E33</f>
        <v>30000</v>
      </c>
      <c r="F32" s="131">
        <f t="shared" ref="F32:G32" si="15">F33</f>
        <v>-30000</v>
      </c>
      <c r="G32" s="132">
        <f t="shared" si="15"/>
        <v>0</v>
      </c>
    </row>
    <row r="33" spans="1:7" ht="51" customHeight="1" x14ac:dyDescent="0.25">
      <c r="A33" s="325"/>
      <c r="B33" s="118"/>
      <c r="C33" s="133">
        <v>2320</v>
      </c>
      <c r="D33" s="134" t="s">
        <v>362</v>
      </c>
      <c r="E33" s="135">
        <v>30000</v>
      </c>
      <c r="F33" s="136">
        <v>-30000</v>
      </c>
      <c r="G33" s="136">
        <f>E33+F33</f>
        <v>0</v>
      </c>
    </row>
    <row r="34" spans="1:7" x14ac:dyDescent="0.25">
      <c r="A34" s="325"/>
      <c r="B34" s="137">
        <v>90013</v>
      </c>
      <c r="C34" s="138"/>
      <c r="D34" s="139" t="s">
        <v>324</v>
      </c>
      <c r="E34" s="140">
        <f>E35</f>
        <v>120000</v>
      </c>
      <c r="F34" s="140">
        <f t="shared" ref="F34:G34" si="16">F35</f>
        <v>0</v>
      </c>
      <c r="G34" s="140">
        <f t="shared" si="16"/>
        <v>120000</v>
      </c>
    </row>
    <row r="35" spans="1:7" ht="51.75" customHeight="1" x14ac:dyDescent="0.25">
      <c r="A35" s="326"/>
      <c r="B35" s="141"/>
      <c r="C35" s="142">
        <v>2310</v>
      </c>
      <c r="D35" s="143" t="s">
        <v>359</v>
      </c>
      <c r="E35" s="144">
        <v>120000</v>
      </c>
      <c r="F35" s="116"/>
      <c r="G35" s="116">
        <f>E35+F35</f>
        <v>120000</v>
      </c>
    </row>
    <row r="36" spans="1:7" ht="17.25" customHeight="1" x14ac:dyDescent="0.25">
      <c r="A36" s="145" t="s">
        <v>363</v>
      </c>
      <c r="B36" s="310" t="s">
        <v>364</v>
      </c>
      <c r="C36" s="310"/>
      <c r="D36" s="310"/>
      <c r="E36" s="146">
        <f>E37+E40</f>
        <v>645587.68999999994</v>
      </c>
      <c r="F36" s="146">
        <f t="shared" ref="F36:G36" si="17">F37+F40</f>
        <v>0</v>
      </c>
      <c r="G36" s="146">
        <f t="shared" si="17"/>
        <v>645587.68999999994</v>
      </c>
    </row>
    <row r="37" spans="1:7" x14ac:dyDescent="0.25">
      <c r="A37" s="147">
        <v>700</v>
      </c>
      <c r="B37" s="148"/>
      <c r="C37" s="149"/>
      <c r="D37" s="150" t="s">
        <v>18</v>
      </c>
      <c r="E37" s="151">
        <f>E38</f>
        <v>495587.69</v>
      </c>
      <c r="F37" s="151">
        <f t="shared" ref="F37:G38" si="18">F38</f>
        <v>0</v>
      </c>
      <c r="G37" s="152">
        <f t="shared" si="18"/>
        <v>495587.69</v>
      </c>
    </row>
    <row r="38" spans="1:7" x14ac:dyDescent="0.25">
      <c r="A38" s="328"/>
      <c r="B38" s="153">
        <v>70001</v>
      </c>
      <c r="C38" s="154"/>
      <c r="D38" s="155" t="s">
        <v>365</v>
      </c>
      <c r="E38" s="156">
        <f>E39</f>
        <v>495587.69</v>
      </c>
      <c r="F38" s="156">
        <f t="shared" si="18"/>
        <v>0</v>
      </c>
      <c r="G38" s="157">
        <f t="shared" si="18"/>
        <v>495587.69</v>
      </c>
    </row>
    <row r="39" spans="1:7" ht="29.25" customHeight="1" x14ac:dyDescent="0.25">
      <c r="A39" s="329"/>
      <c r="B39" s="158"/>
      <c r="C39" s="142">
        <v>2650</v>
      </c>
      <c r="D39" s="143" t="s">
        <v>166</v>
      </c>
      <c r="E39" s="159">
        <v>495587.69</v>
      </c>
      <c r="F39" s="116">
        <v>0</v>
      </c>
      <c r="G39" s="116">
        <f>E39+F39</f>
        <v>495587.69</v>
      </c>
    </row>
    <row r="40" spans="1:7" x14ac:dyDescent="0.25">
      <c r="A40" s="57">
        <v>852</v>
      </c>
      <c r="B40" s="58"/>
      <c r="C40" s="59"/>
      <c r="D40" s="60" t="s">
        <v>10</v>
      </c>
      <c r="E40" s="61">
        <f>E41</f>
        <v>150000</v>
      </c>
      <c r="F40" s="61">
        <f t="shared" ref="F40:G41" si="19">F41</f>
        <v>0</v>
      </c>
      <c r="G40" s="62">
        <f t="shared" si="19"/>
        <v>150000</v>
      </c>
    </row>
    <row r="41" spans="1:7" x14ac:dyDescent="0.25">
      <c r="A41" s="117"/>
      <c r="B41" s="160">
        <v>85232</v>
      </c>
      <c r="C41" s="64"/>
      <c r="D41" s="65" t="s">
        <v>296</v>
      </c>
      <c r="E41" s="66">
        <f>E42</f>
        <v>150000</v>
      </c>
      <c r="F41" s="66">
        <f t="shared" si="19"/>
        <v>0</v>
      </c>
      <c r="G41" s="67">
        <f t="shared" si="19"/>
        <v>150000</v>
      </c>
    </row>
    <row r="42" spans="1:7" ht="32.25" customHeight="1" x14ac:dyDescent="0.25">
      <c r="A42" s="161"/>
      <c r="B42" s="113"/>
      <c r="C42" s="114">
        <v>2650</v>
      </c>
      <c r="D42" s="143" t="s">
        <v>166</v>
      </c>
      <c r="E42" s="115">
        <v>150000</v>
      </c>
      <c r="F42" s="116"/>
      <c r="G42" s="116">
        <f>E42+F42</f>
        <v>150000</v>
      </c>
    </row>
    <row r="43" spans="1:7" ht="33" customHeight="1" thickBot="1" x14ac:dyDescent="0.3">
      <c r="A43" s="51" t="s">
        <v>366</v>
      </c>
      <c r="B43" s="330" t="s">
        <v>367</v>
      </c>
      <c r="C43" s="330"/>
      <c r="D43" s="330"/>
      <c r="E43" s="52">
        <f>E44+E50</f>
        <v>2381500</v>
      </c>
      <c r="F43" s="52">
        <f t="shared" ref="F43:G43" si="20">F44+F50</f>
        <v>0</v>
      </c>
      <c r="G43" s="53">
        <f t="shared" si="20"/>
        <v>2381500</v>
      </c>
    </row>
    <row r="44" spans="1:7" x14ac:dyDescent="0.25">
      <c r="A44" s="162" t="s">
        <v>368</v>
      </c>
      <c r="B44" s="331" t="s">
        <v>355</v>
      </c>
      <c r="C44" s="331"/>
      <c r="D44" s="331"/>
      <c r="E44" s="55">
        <v>1792000</v>
      </c>
      <c r="F44" s="55">
        <v>0</v>
      </c>
      <c r="G44" s="56">
        <f t="shared" ref="G44" si="21">G45</f>
        <v>1792000</v>
      </c>
    </row>
    <row r="45" spans="1:7" x14ac:dyDescent="0.25">
      <c r="A45" s="163">
        <v>801</v>
      </c>
      <c r="B45" s="58"/>
      <c r="C45" s="59"/>
      <c r="D45" s="60" t="s">
        <v>21</v>
      </c>
      <c r="E45" s="164">
        <f>E46+E48</f>
        <v>1792000</v>
      </c>
      <c r="F45" s="164">
        <f t="shared" ref="F45:G45" si="22">F46+F48</f>
        <v>0</v>
      </c>
      <c r="G45" s="165">
        <f t="shared" si="22"/>
        <v>1792000</v>
      </c>
    </row>
    <row r="46" spans="1:7" x14ac:dyDescent="0.25">
      <c r="A46" s="332"/>
      <c r="B46" s="166">
        <v>80104</v>
      </c>
      <c r="C46" s="64"/>
      <c r="D46" s="65" t="s">
        <v>29</v>
      </c>
      <c r="E46" s="66">
        <f>E47</f>
        <v>1552000</v>
      </c>
      <c r="F46" s="66">
        <f t="shared" ref="F46:G46" si="23">F47</f>
        <v>0</v>
      </c>
      <c r="G46" s="67">
        <f t="shared" si="23"/>
        <v>1552000</v>
      </c>
    </row>
    <row r="47" spans="1:7" ht="30" customHeight="1" x14ac:dyDescent="0.25">
      <c r="A47" s="332"/>
      <c r="B47" s="167"/>
      <c r="C47" s="69">
        <v>2540</v>
      </c>
      <c r="D47" s="70" t="s">
        <v>246</v>
      </c>
      <c r="E47" s="71">
        <v>1552000</v>
      </c>
      <c r="F47" s="116">
        <v>0</v>
      </c>
      <c r="G47" s="116">
        <f>E47+F47</f>
        <v>1552000</v>
      </c>
    </row>
    <row r="48" spans="1:7" x14ac:dyDescent="0.25">
      <c r="A48" s="332"/>
      <c r="B48" s="166">
        <v>80110</v>
      </c>
      <c r="C48" s="64"/>
      <c r="D48" s="65" t="s">
        <v>78</v>
      </c>
      <c r="E48" s="66">
        <f>E49</f>
        <v>240000</v>
      </c>
      <c r="F48" s="66">
        <f t="shared" ref="F48:G48" si="24">F49</f>
        <v>0</v>
      </c>
      <c r="G48" s="67">
        <f t="shared" si="24"/>
        <v>240000</v>
      </c>
    </row>
    <row r="49" spans="1:7" ht="36" customHeight="1" x14ac:dyDescent="0.25">
      <c r="A49" s="332"/>
      <c r="B49" s="167"/>
      <c r="C49" s="69">
        <v>2540</v>
      </c>
      <c r="D49" s="70" t="s">
        <v>246</v>
      </c>
      <c r="E49" s="71">
        <v>240000</v>
      </c>
      <c r="F49" s="116"/>
      <c r="G49" s="116">
        <f>E49+F49</f>
        <v>240000</v>
      </c>
    </row>
    <row r="50" spans="1:7" x14ac:dyDescent="0.25">
      <c r="A50" s="168" t="s">
        <v>356</v>
      </c>
      <c r="B50" s="333" t="s">
        <v>369</v>
      </c>
      <c r="C50" s="333"/>
      <c r="D50" s="333"/>
      <c r="E50" s="169">
        <f>E51+E54+E64+E72+E77+E59+E69</f>
        <v>589500</v>
      </c>
      <c r="F50" s="169">
        <f>F51+F54+F64+F72+F77+F59+F69</f>
        <v>0</v>
      </c>
      <c r="G50" s="170">
        <f>G51+G54+G64+G72+G77+G59+G69</f>
        <v>589500</v>
      </c>
    </row>
    <row r="51" spans="1:7" x14ac:dyDescent="0.25">
      <c r="A51" s="171" t="s">
        <v>38</v>
      </c>
      <c r="B51" s="58"/>
      <c r="C51" s="59"/>
      <c r="D51" s="60" t="s">
        <v>39</v>
      </c>
      <c r="E51" s="61">
        <f>E52</f>
        <v>20000</v>
      </c>
      <c r="F51" s="61">
        <f t="shared" ref="F51:G52" si="25">F52</f>
        <v>0</v>
      </c>
      <c r="G51" s="62">
        <f t="shared" si="25"/>
        <v>20000</v>
      </c>
    </row>
    <row r="52" spans="1:7" x14ac:dyDescent="0.25">
      <c r="A52" s="334"/>
      <c r="B52" s="172" t="s">
        <v>132</v>
      </c>
      <c r="C52" s="64"/>
      <c r="D52" s="65" t="s">
        <v>133</v>
      </c>
      <c r="E52" s="66">
        <f>E53</f>
        <v>20000</v>
      </c>
      <c r="F52" s="66">
        <f t="shared" si="25"/>
        <v>0</v>
      </c>
      <c r="G52" s="67">
        <f t="shared" si="25"/>
        <v>20000</v>
      </c>
    </row>
    <row r="53" spans="1:7" ht="63.75" customHeight="1" x14ac:dyDescent="0.25">
      <c r="A53" s="335"/>
      <c r="B53" s="118"/>
      <c r="C53" s="77">
        <v>2830</v>
      </c>
      <c r="D53" s="78" t="s">
        <v>370</v>
      </c>
      <c r="E53" s="79">
        <v>20000</v>
      </c>
      <c r="F53" s="116"/>
      <c r="G53" s="116">
        <f>E53+F53</f>
        <v>20000</v>
      </c>
    </row>
    <row r="54" spans="1:7" ht="24" x14ac:dyDescent="0.25">
      <c r="A54" s="86">
        <v>754</v>
      </c>
      <c r="B54" s="86"/>
      <c r="C54" s="86"/>
      <c r="D54" s="86" t="s">
        <v>64</v>
      </c>
      <c r="E54" s="87">
        <f>E55+E57</f>
        <v>120000</v>
      </c>
      <c r="F54" s="87">
        <f>F55+F57</f>
        <v>0</v>
      </c>
      <c r="G54" s="88">
        <f>G55+G57</f>
        <v>120000</v>
      </c>
    </row>
    <row r="55" spans="1:7" x14ac:dyDescent="0.25">
      <c r="A55" s="336"/>
      <c r="B55" s="173">
        <v>75412</v>
      </c>
      <c r="C55" s="173"/>
      <c r="D55" s="174" t="s">
        <v>66</v>
      </c>
      <c r="E55" s="110">
        <f>E56</f>
        <v>30000</v>
      </c>
      <c r="F55" s="110">
        <f t="shared" ref="F55:G55" si="26">F56</f>
        <v>0</v>
      </c>
      <c r="G55" s="110">
        <f t="shared" si="26"/>
        <v>30000</v>
      </c>
    </row>
    <row r="56" spans="1:7" ht="39.75" customHeight="1" x14ac:dyDescent="0.25">
      <c r="A56" s="336"/>
      <c r="B56" s="175"/>
      <c r="C56" s="176">
        <v>2820</v>
      </c>
      <c r="D56" s="177" t="s">
        <v>219</v>
      </c>
      <c r="E56" s="178">
        <v>30000</v>
      </c>
      <c r="F56" s="97"/>
      <c r="G56" s="97">
        <f>E56+F56</f>
        <v>30000</v>
      </c>
    </row>
    <row r="57" spans="1:7" ht="33.75" customHeight="1" x14ac:dyDescent="0.25">
      <c r="A57" s="336"/>
      <c r="B57" s="89">
        <v>75415</v>
      </c>
      <c r="C57" s="153"/>
      <c r="D57" s="179" t="s">
        <v>68</v>
      </c>
      <c r="E57" s="180">
        <f>E58</f>
        <v>90000</v>
      </c>
      <c r="F57" s="180">
        <f t="shared" ref="F57:G57" si="27">F58</f>
        <v>0</v>
      </c>
      <c r="G57" s="90">
        <f t="shared" si="27"/>
        <v>90000</v>
      </c>
    </row>
    <row r="58" spans="1:7" ht="74.25" customHeight="1" x14ac:dyDescent="0.25">
      <c r="A58" s="336"/>
      <c r="B58" s="175"/>
      <c r="C58" s="176">
        <v>2360</v>
      </c>
      <c r="D58" s="78" t="s">
        <v>371</v>
      </c>
      <c r="E58" s="181">
        <v>90000</v>
      </c>
      <c r="F58" s="97"/>
      <c r="G58" s="97">
        <f>E58+F58</f>
        <v>90000</v>
      </c>
    </row>
    <row r="59" spans="1:7" x14ac:dyDescent="0.25">
      <c r="A59" s="182">
        <v>801</v>
      </c>
      <c r="B59" s="86"/>
      <c r="C59" s="183"/>
      <c r="D59" s="150" t="s">
        <v>21</v>
      </c>
      <c r="E59" s="87">
        <f>E60</f>
        <v>26500</v>
      </c>
      <c r="F59" s="87">
        <f t="shared" ref="F59:G59" si="28">F60</f>
        <v>0</v>
      </c>
      <c r="G59" s="88">
        <f t="shared" si="28"/>
        <v>26500</v>
      </c>
    </row>
    <row r="60" spans="1:7" x14ac:dyDescent="0.25">
      <c r="A60" s="184"/>
      <c r="B60" s="185">
        <v>80195</v>
      </c>
      <c r="C60" s="153"/>
      <c r="D60" s="179" t="s">
        <v>2</v>
      </c>
      <c r="E60" s="180">
        <f>E61+E62+E63</f>
        <v>26500</v>
      </c>
      <c r="F60" s="180">
        <f t="shared" ref="F60:G60" si="29">F61+F62+F63</f>
        <v>0</v>
      </c>
      <c r="G60" s="90">
        <f t="shared" si="29"/>
        <v>26500</v>
      </c>
    </row>
    <row r="61" spans="1:7" ht="90.75" hidden="1" customHeight="1" x14ac:dyDescent="0.25">
      <c r="A61" s="186"/>
      <c r="B61" s="187"/>
      <c r="C61" s="188">
        <v>2007</v>
      </c>
      <c r="D61" s="143" t="s">
        <v>372</v>
      </c>
      <c r="E61" s="189">
        <v>0</v>
      </c>
      <c r="F61" s="97"/>
      <c r="G61" s="97">
        <f>E61+F61</f>
        <v>0</v>
      </c>
    </row>
    <row r="62" spans="1:7" ht="90" hidden="1" customHeight="1" x14ac:dyDescent="0.25">
      <c r="A62" s="186"/>
      <c r="B62" s="187"/>
      <c r="C62" s="188">
        <v>2009</v>
      </c>
      <c r="D62" s="143" t="s">
        <v>372</v>
      </c>
      <c r="E62" s="189">
        <v>0</v>
      </c>
      <c r="F62" s="97"/>
      <c r="G62" s="97">
        <f>E62+F62</f>
        <v>0</v>
      </c>
    </row>
    <row r="63" spans="1:7" ht="78" customHeight="1" x14ac:dyDescent="0.25">
      <c r="A63" s="190"/>
      <c r="B63" s="191"/>
      <c r="C63" s="188">
        <v>2360</v>
      </c>
      <c r="D63" s="143" t="s">
        <v>371</v>
      </c>
      <c r="E63" s="189">
        <v>26500</v>
      </c>
      <c r="F63" s="97"/>
      <c r="G63" s="97">
        <f>E63+F63</f>
        <v>26500</v>
      </c>
    </row>
    <row r="64" spans="1:7" x14ac:dyDescent="0.25">
      <c r="A64" s="192">
        <v>851</v>
      </c>
      <c r="B64" s="193"/>
      <c r="C64" s="194"/>
      <c r="D64" s="195" t="s">
        <v>274</v>
      </c>
      <c r="E64" s="164">
        <f>E65+E67</f>
        <v>48000</v>
      </c>
      <c r="F64" s="164">
        <f t="shared" ref="F64:G64" si="30">F65+F67</f>
        <v>0</v>
      </c>
      <c r="G64" s="165">
        <f t="shared" si="30"/>
        <v>48000</v>
      </c>
    </row>
    <row r="65" spans="1:7" x14ac:dyDescent="0.25">
      <c r="A65" s="196"/>
      <c r="B65" s="197">
        <v>85154</v>
      </c>
      <c r="C65" s="64"/>
      <c r="D65" s="65" t="s">
        <v>282</v>
      </c>
      <c r="E65" s="66">
        <f>E66</f>
        <v>38000</v>
      </c>
      <c r="F65" s="66">
        <f t="shared" ref="F65:G65" si="31">F66</f>
        <v>0</v>
      </c>
      <c r="G65" s="67">
        <f t="shared" si="31"/>
        <v>38000</v>
      </c>
    </row>
    <row r="66" spans="1:7" ht="72.75" customHeight="1" x14ac:dyDescent="0.25">
      <c r="A66" s="198"/>
      <c r="B66" s="113"/>
      <c r="C66" s="114">
        <v>2360</v>
      </c>
      <c r="D66" s="94" t="s">
        <v>371</v>
      </c>
      <c r="E66" s="199">
        <v>38000</v>
      </c>
      <c r="F66" s="116"/>
      <c r="G66" s="116">
        <f>E66+F66</f>
        <v>38000</v>
      </c>
    </row>
    <row r="67" spans="1:7" x14ac:dyDescent="0.25">
      <c r="A67" s="200"/>
      <c r="B67" s="153">
        <v>85195</v>
      </c>
      <c r="C67" s="154"/>
      <c r="D67" s="179" t="s">
        <v>2</v>
      </c>
      <c r="E67" s="156">
        <f>E68</f>
        <v>10000</v>
      </c>
      <c r="F67" s="156">
        <f t="shared" ref="F67:G67" si="32">F68</f>
        <v>0</v>
      </c>
      <c r="G67" s="157">
        <f t="shared" si="32"/>
        <v>10000</v>
      </c>
    </row>
    <row r="68" spans="1:7" ht="72.75" customHeight="1" x14ac:dyDescent="0.25">
      <c r="A68" s="200"/>
      <c r="B68" s="201"/>
      <c r="C68" s="77">
        <v>2360</v>
      </c>
      <c r="D68" s="78" t="s">
        <v>371</v>
      </c>
      <c r="E68" s="202">
        <v>10000</v>
      </c>
      <c r="F68" s="116"/>
      <c r="G68" s="116">
        <f>E68+F68</f>
        <v>10000</v>
      </c>
    </row>
    <row r="69" spans="1:7" ht="24" x14ac:dyDescent="0.25">
      <c r="A69" s="183">
        <v>853</v>
      </c>
      <c r="B69" s="203"/>
      <c r="C69" s="204"/>
      <c r="D69" s="150" t="s">
        <v>299</v>
      </c>
      <c r="E69" s="205">
        <f>E70</f>
        <v>14000</v>
      </c>
      <c r="F69" s="205">
        <f t="shared" ref="F69:G70" si="33">F70</f>
        <v>0</v>
      </c>
      <c r="G69" s="206">
        <f t="shared" si="33"/>
        <v>14000</v>
      </c>
    </row>
    <row r="70" spans="1:7" x14ac:dyDescent="0.25">
      <c r="A70" s="337"/>
      <c r="B70" s="153">
        <v>85395</v>
      </c>
      <c r="C70" s="154"/>
      <c r="D70" s="179" t="s">
        <v>2</v>
      </c>
      <c r="E70" s="156">
        <f>E71</f>
        <v>14000</v>
      </c>
      <c r="F70" s="156">
        <f t="shared" si="33"/>
        <v>0</v>
      </c>
      <c r="G70" s="157">
        <f t="shared" si="33"/>
        <v>14000</v>
      </c>
    </row>
    <row r="71" spans="1:7" ht="75.75" customHeight="1" x14ac:dyDescent="0.25">
      <c r="A71" s="338"/>
      <c r="B71" s="201"/>
      <c r="C71" s="77">
        <v>2360</v>
      </c>
      <c r="D71" s="78" t="s">
        <v>371</v>
      </c>
      <c r="E71" s="202">
        <v>14000</v>
      </c>
      <c r="F71" s="116"/>
      <c r="G71" s="116">
        <f>E71+F71</f>
        <v>14000</v>
      </c>
    </row>
    <row r="72" spans="1:7" ht="24" x14ac:dyDescent="0.25">
      <c r="A72" s="207">
        <v>921</v>
      </c>
      <c r="B72" s="207"/>
      <c r="C72" s="208"/>
      <c r="D72" s="209" t="s">
        <v>27</v>
      </c>
      <c r="E72" s="210">
        <f>E75+E73</f>
        <v>126000</v>
      </c>
      <c r="F72" s="210">
        <f t="shared" ref="F72:G72" si="34">F75+F73</f>
        <v>0</v>
      </c>
      <c r="G72" s="211">
        <f t="shared" si="34"/>
        <v>126000</v>
      </c>
    </row>
    <row r="73" spans="1:7" x14ac:dyDescent="0.25">
      <c r="A73" s="212"/>
      <c r="B73" s="213">
        <v>92105</v>
      </c>
      <c r="C73" s="214"/>
      <c r="D73" s="215" t="s">
        <v>330</v>
      </c>
      <c r="E73" s="216">
        <f>E74</f>
        <v>26000</v>
      </c>
      <c r="F73" s="216">
        <f t="shared" ref="F73:G73" si="35">F74</f>
        <v>0</v>
      </c>
      <c r="G73" s="217">
        <f t="shared" si="35"/>
        <v>26000</v>
      </c>
    </row>
    <row r="74" spans="1:7" ht="74.25" customHeight="1" x14ac:dyDescent="0.25">
      <c r="A74" s="218"/>
      <c r="B74" s="219"/>
      <c r="C74" s="69">
        <v>2360</v>
      </c>
      <c r="D74" s="70" t="s">
        <v>371</v>
      </c>
      <c r="E74" s="220">
        <v>26000</v>
      </c>
      <c r="F74" s="116"/>
      <c r="G74" s="116">
        <f>E74+F74</f>
        <v>26000</v>
      </c>
    </row>
    <row r="75" spans="1:7" x14ac:dyDescent="0.25">
      <c r="A75" s="218"/>
      <c r="B75" s="221">
        <v>92120</v>
      </c>
      <c r="C75" s="222"/>
      <c r="D75" s="223" t="s">
        <v>338</v>
      </c>
      <c r="E75" s="216">
        <f>E76</f>
        <v>100000</v>
      </c>
      <c r="F75" s="216">
        <f t="shared" ref="F75:G75" si="36">F76</f>
        <v>0</v>
      </c>
      <c r="G75" s="217">
        <f t="shared" si="36"/>
        <v>100000</v>
      </c>
    </row>
    <row r="76" spans="1:7" ht="60" customHeight="1" x14ac:dyDescent="0.25">
      <c r="A76" s="224"/>
      <c r="B76" s="118"/>
      <c r="C76" s="133">
        <v>2720</v>
      </c>
      <c r="D76" s="134" t="s">
        <v>340</v>
      </c>
      <c r="E76" s="135">
        <v>100000</v>
      </c>
      <c r="F76" s="116"/>
      <c r="G76" s="116">
        <f>E76+F76</f>
        <v>100000</v>
      </c>
    </row>
    <row r="77" spans="1:7" x14ac:dyDescent="0.25">
      <c r="A77" s="57">
        <v>926</v>
      </c>
      <c r="B77" s="225"/>
      <c r="C77" s="226"/>
      <c r="D77" s="227" t="s">
        <v>373</v>
      </c>
      <c r="E77" s="228">
        <f>E78</f>
        <v>235000</v>
      </c>
      <c r="F77" s="228">
        <f t="shared" ref="F77:G78" si="37">F78</f>
        <v>0</v>
      </c>
      <c r="G77" s="229">
        <f t="shared" si="37"/>
        <v>235000</v>
      </c>
    </row>
    <row r="78" spans="1:7" x14ac:dyDescent="0.25">
      <c r="A78" s="118"/>
      <c r="B78" s="197">
        <v>92695</v>
      </c>
      <c r="C78" s="230"/>
      <c r="D78" s="231" t="s">
        <v>2</v>
      </c>
      <c r="E78" s="232">
        <f>E79</f>
        <v>235000</v>
      </c>
      <c r="F78" s="232">
        <f t="shared" si="37"/>
        <v>0</v>
      </c>
      <c r="G78" s="233">
        <f t="shared" si="37"/>
        <v>235000</v>
      </c>
    </row>
    <row r="79" spans="1:7" ht="81" customHeight="1" thickBot="1" x14ac:dyDescent="0.3">
      <c r="A79" s="234"/>
      <c r="B79" s="234"/>
      <c r="C79" s="69">
        <v>2360</v>
      </c>
      <c r="D79" s="70" t="s">
        <v>371</v>
      </c>
      <c r="E79" s="71">
        <v>235000</v>
      </c>
      <c r="F79" s="116"/>
      <c r="G79" s="116">
        <f>E79+F79</f>
        <v>235000</v>
      </c>
    </row>
    <row r="80" spans="1:7" ht="15.75" thickBot="1" x14ac:dyDescent="0.3">
      <c r="A80" s="339" t="s">
        <v>374</v>
      </c>
      <c r="B80" s="340"/>
      <c r="C80" s="340"/>
      <c r="D80" s="341"/>
      <c r="E80" s="235">
        <f>E43+E8</f>
        <v>6492844.9499999993</v>
      </c>
      <c r="F80" s="235">
        <f>F43+F8</f>
        <v>100000</v>
      </c>
      <c r="G80" s="236">
        <f>G43+G8</f>
        <v>6592844.9499999993</v>
      </c>
    </row>
    <row r="81" spans="1:7" ht="15.75" x14ac:dyDescent="0.25">
      <c r="A81" s="237" t="s">
        <v>375</v>
      </c>
      <c r="B81" s="238"/>
      <c r="C81" s="238"/>
      <c r="D81" s="238"/>
      <c r="E81" s="238"/>
      <c r="F81" s="238"/>
      <c r="G81" s="238"/>
    </row>
    <row r="82" spans="1:7" ht="30.75" thickBot="1" x14ac:dyDescent="0.3">
      <c r="A82" s="239" t="s">
        <v>0</v>
      </c>
      <c r="B82" s="239" t="s">
        <v>1</v>
      </c>
      <c r="C82" s="240" t="s">
        <v>32</v>
      </c>
      <c r="D82" s="241" t="s">
        <v>34</v>
      </c>
      <c r="E82" s="242" t="s">
        <v>349</v>
      </c>
      <c r="F82" s="243" t="s">
        <v>350</v>
      </c>
      <c r="G82" s="244" t="s">
        <v>351</v>
      </c>
    </row>
    <row r="83" spans="1:7" ht="15.75" hidden="1" thickBot="1" x14ac:dyDescent="0.3">
      <c r="A83" s="51" t="s">
        <v>352</v>
      </c>
      <c r="B83" s="315" t="s">
        <v>353</v>
      </c>
      <c r="C83" s="315"/>
      <c r="D83" s="315"/>
      <c r="E83" s="245">
        <f>E84</f>
        <v>0</v>
      </c>
      <c r="F83" s="246"/>
      <c r="G83" s="246"/>
    </row>
    <row r="84" spans="1:7" ht="15.75" hidden="1" thickBot="1" x14ac:dyDescent="0.3">
      <c r="A84" s="247" t="s">
        <v>368</v>
      </c>
      <c r="B84" s="342" t="s">
        <v>357</v>
      </c>
      <c r="C84" s="342"/>
      <c r="D84" s="342"/>
      <c r="E84" s="248">
        <f>E86</f>
        <v>0</v>
      </c>
      <c r="F84" s="249"/>
      <c r="G84" s="249"/>
    </row>
    <row r="85" spans="1:7" ht="65.25" hidden="1" customHeight="1" x14ac:dyDescent="0.25">
      <c r="A85" s="250"/>
      <c r="B85" s="251"/>
      <c r="C85" s="252">
        <v>6239</v>
      </c>
      <c r="D85" s="253" t="s">
        <v>376</v>
      </c>
      <c r="E85" s="254">
        <v>0</v>
      </c>
      <c r="F85" s="249"/>
      <c r="G85" s="249"/>
    </row>
    <row r="86" spans="1:7" ht="24.75" hidden="1" thickBot="1" x14ac:dyDescent="0.3">
      <c r="A86" s="122">
        <v>900</v>
      </c>
      <c r="B86" s="255"/>
      <c r="C86" s="256"/>
      <c r="D86" s="257" t="s">
        <v>115</v>
      </c>
      <c r="E86" s="258">
        <f>E87</f>
        <v>0</v>
      </c>
      <c r="F86" s="259"/>
      <c r="G86" s="259"/>
    </row>
    <row r="87" spans="1:7" ht="15.75" hidden="1" thickBot="1" x14ac:dyDescent="0.3">
      <c r="A87" s="260"/>
      <c r="B87" s="261">
        <v>90013</v>
      </c>
      <c r="C87" s="262"/>
      <c r="D87" s="74" t="s">
        <v>324</v>
      </c>
      <c r="E87" s="75">
        <f>E88</f>
        <v>0</v>
      </c>
      <c r="F87" s="263"/>
      <c r="G87" s="263"/>
    </row>
    <row r="88" spans="1:7" ht="55.5" hidden="1" customHeight="1" x14ac:dyDescent="0.25">
      <c r="A88" s="264"/>
      <c r="B88" s="201"/>
      <c r="C88" s="265">
        <v>6300</v>
      </c>
      <c r="D88" s="266" t="s">
        <v>359</v>
      </c>
      <c r="E88" s="202"/>
      <c r="F88" s="80"/>
      <c r="G88" s="267"/>
    </row>
    <row r="89" spans="1:7" ht="19.5" customHeight="1" thickBot="1" x14ac:dyDescent="0.3">
      <c r="A89" s="268" t="s">
        <v>352</v>
      </c>
      <c r="B89" s="327" t="s">
        <v>353</v>
      </c>
      <c r="C89" s="327"/>
      <c r="D89" s="327"/>
      <c r="E89" s="269">
        <f>E90</f>
        <v>60000</v>
      </c>
      <c r="F89" s="269">
        <f t="shared" ref="F89:G91" si="38">F90</f>
        <v>0</v>
      </c>
      <c r="G89" s="270">
        <f t="shared" si="38"/>
        <v>60000</v>
      </c>
    </row>
    <row r="90" spans="1:7" x14ac:dyDescent="0.25">
      <c r="A90" s="271">
        <v>851</v>
      </c>
      <c r="B90" s="272"/>
      <c r="C90" s="272"/>
      <c r="D90" s="272" t="s">
        <v>274</v>
      </c>
      <c r="E90" s="273">
        <f>E91</f>
        <v>60000</v>
      </c>
      <c r="F90" s="273">
        <f t="shared" si="38"/>
        <v>0</v>
      </c>
      <c r="G90" s="273">
        <f t="shared" si="38"/>
        <v>60000</v>
      </c>
    </row>
    <row r="91" spans="1:7" x14ac:dyDescent="0.25">
      <c r="A91" s="274"/>
      <c r="B91" s="275">
        <v>85111</v>
      </c>
      <c r="C91" s="276"/>
      <c r="D91" s="276" t="s">
        <v>276</v>
      </c>
      <c r="E91" s="157">
        <f>E92</f>
        <v>60000</v>
      </c>
      <c r="F91" s="157">
        <f t="shared" si="38"/>
        <v>0</v>
      </c>
      <c r="G91" s="157">
        <f t="shared" si="38"/>
        <v>60000</v>
      </c>
    </row>
    <row r="92" spans="1:7" ht="69.75" customHeight="1" thickBot="1" x14ac:dyDescent="0.3">
      <c r="A92" s="277"/>
      <c r="B92" s="278"/>
      <c r="C92" s="279">
        <v>6220</v>
      </c>
      <c r="D92" s="279" t="s">
        <v>377</v>
      </c>
      <c r="E92" s="280">
        <v>60000</v>
      </c>
      <c r="F92" s="281"/>
      <c r="G92" s="282">
        <f>E92+F92</f>
        <v>60000</v>
      </c>
    </row>
    <row r="93" spans="1:7" ht="36" customHeight="1" thickBot="1" x14ac:dyDescent="0.3">
      <c r="A93" s="268" t="s">
        <v>366</v>
      </c>
      <c r="B93" s="343" t="s">
        <v>367</v>
      </c>
      <c r="C93" s="343"/>
      <c r="D93" s="343"/>
      <c r="E93" s="283">
        <f>E94</f>
        <v>203000</v>
      </c>
      <c r="F93" s="283">
        <f t="shared" ref="F93:G93" si="39">F94</f>
        <v>0</v>
      </c>
      <c r="G93" s="284">
        <f t="shared" si="39"/>
        <v>203000</v>
      </c>
    </row>
    <row r="94" spans="1:7" x14ac:dyDescent="0.25">
      <c r="A94" s="285" t="s">
        <v>368</v>
      </c>
      <c r="B94" s="344" t="s">
        <v>357</v>
      </c>
      <c r="C94" s="344"/>
      <c r="D94" s="344"/>
      <c r="E94" s="280">
        <v>203000</v>
      </c>
      <c r="F94" s="280">
        <v>0</v>
      </c>
      <c r="G94" s="280">
        <f t="shared" ref="G94" si="40">G95+G100</f>
        <v>203000</v>
      </c>
    </row>
    <row r="95" spans="1:7" ht="25.5" x14ac:dyDescent="0.25">
      <c r="A95" s="286">
        <v>754</v>
      </c>
      <c r="B95" s="287"/>
      <c r="C95" s="287"/>
      <c r="D95" s="288" t="s">
        <v>64</v>
      </c>
      <c r="E95" s="152">
        <f>E96+E98</f>
        <v>2000</v>
      </c>
      <c r="F95" s="152">
        <f t="shared" ref="F95:G95" si="41">F96+F98</f>
        <v>0</v>
      </c>
      <c r="G95" s="152">
        <f t="shared" si="41"/>
        <v>2000</v>
      </c>
    </row>
    <row r="96" spans="1:7" ht="23.25" customHeight="1" x14ac:dyDescent="0.25">
      <c r="A96" s="285"/>
      <c r="B96" s="289">
        <v>75412</v>
      </c>
      <c r="C96" s="289"/>
      <c r="D96" s="289" t="s">
        <v>66</v>
      </c>
      <c r="E96" s="157">
        <f>E97</f>
        <v>2000</v>
      </c>
      <c r="F96" s="157">
        <f t="shared" ref="F96:G96" si="42">F97</f>
        <v>0</v>
      </c>
      <c r="G96" s="157">
        <f t="shared" si="42"/>
        <v>2000</v>
      </c>
    </row>
    <row r="97" spans="1:7" ht="60" x14ac:dyDescent="0.25">
      <c r="A97" s="285"/>
      <c r="B97" s="112"/>
      <c r="C97" s="112">
        <v>6230</v>
      </c>
      <c r="D97" s="290" t="s">
        <v>378</v>
      </c>
      <c r="E97" s="144">
        <v>2000</v>
      </c>
      <c r="F97" s="144"/>
      <c r="G97" s="144">
        <f>E97+F97</f>
        <v>2000</v>
      </c>
    </row>
    <row r="98" spans="1:7" ht="25.5" x14ac:dyDescent="0.25">
      <c r="A98" s="285"/>
      <c r="B98" s="289">
        <v>75415</v>
      </c>
      <c r="C98" s="289"/>
      <c r="D98" s="289" t="s">
        <v>68</v>
      </c>
      <c r="E98" s="157">
        <f>E99</f>
        <v>0</v>
      </c>
      <c r="F98" s="157">
        <f t="shared" ref="F98:G98" si="43">F99</f>
        <v>0</v>
      </c>
      <c r="G98" s="157">
        <f t="shared" si="43"/>
        <v>0</v>
      </c>
    </row>
    <row r="99" spans="1:7" ht="64.5" customHeight="1" x14ac:dyDescent="0.25">
      <c r="A99" s="285"/>
      <c r="B99" s="112"/>
      <c r="C99" s="291">
        <v>6230</v>
      </c>
      <c r="D99" s="290" t="s">
        <v>378</v>
      </c>
      <c r="E99" s="144">
        <v>0</v>
      </c>
      <c r="F99" s="144"/>
      <c r="G99" s="144">
        <f>E99+F99</f>
        <v>0</v>
      </c>
    </row>
    <row r="100" spans="1:7" ht="24" x14ac:dyDescent="0.25">
      <c r="A100" s="292">
        <v>900</v>
      </c>
      <c r="B100" s="293"/>
      <c r="C100" s="294"/>
      <c r="D100" s="183" t="s">
        <v>379</v>
      </c>
      <c r="E100" s="151">
        <f>E101+E103+E105</f>
        <v>201000</v>
      </c>
      <c r="F100" s="151">
        <f t="shared" ref="F100:G100" si="44">F101+F103+F105</f>
        <v>0</v>
      </c>
      <c r="G100" s="152">
        <f t="shared" si="44"/>
        <v>201000</v>
      </c>
    </row>
    <row r="101" spans="1:7" x14ac:dyDescent="0.25">
      <c r="A101" s="295"/>
      <c r="B101" s="296">
        <v>90001</v>
      </c>
      <c r="C101" s="296"/>
      <c r="D101" s="297" t="s">
        <v>380</v>
      </c>
      <c r="E101" s="156">
        <f>E102</f>
        <v>45000</v>
      </c>
      <c r="F101" s="156">
        <f t="shared" ref="F101:G101" si="45">F102</f>
        <v>0</v>
      </c>
      <c r="G101" s="157">
        <f t="shared" si="45"/>
        <v>45000</v>
      </c>
    </row>
    <row r="102" spans="1:7" ht="72" customHeight="1" x14ac:dyDescent="0.25">
      <c r="A102" s="345"/>
      <c r="B102" s="158"/>
      <c r="C102" s="291">
        <v>6230</v>
      </c>
      <c r="D102" s="290" t="s">
        <v>378</v>
      </c>
      <c r="E102" s="159">
        <v>45000</v>
      </c>
      <c r="F102" s="116">
        <v>0</v>
      </c>
      <c r="G102" s="116">
        <f>E102+F102</f>
        <v>45000</v>
      </c>
    </row>
    <row r="103" spans="1:7" ht="24" x14ac:dyDescent="0.25">
      <c r="A103" s="345"/>
      <c r="B103" s="296">
        <v>90005</v>
      </c>
      <c r="C103" s="296"/>
      <c r="D103" s="297" t="s">
        <v>322</v>
      </c>
      <c r="E103" s="156">
        <f>E104</f>
        <v>111000</v>
      </c>
      <c r="F103" s="156">
        <f t="shared" ref="F103:G103" si="46">F104</f>
        <v>0</v>
      </c>
      <c r="G103" s="157">
        <f t="shared" si="46"/>
        <v>111000</v>
      </c>
    </row>
    <row r="104" spans="1:7" ht="65.25" customHeight="1" x14ac:dyDescent="0.25">
      <c r="A104" s="345"/>
      <c r="B104" s="158"/>
      <c r="C104" s="291">
        <v>6230</v>
      </c>
      <c r="D104" s="290" t="s">
        <v>378</v>
      </c>
      <c r="E104" s="159">
        <v>111000</v>
      </c>
      <c r="F104" s="116"/>
      <c r="G104" s="116">
        <f>E104+F104</f>
        <v>111000</v>
      </c>
    </row>
    <row r="105" spans="1:7" x14ac:dyDescent="0.25">
      <c r="A105" s="345"/>
      <c r="B105" s="298">
        <v>90095</v>
      </c>
      <c r="C105" s="296"/>
      <c r="D105" s="153" t="s">
        <v>2</v>
      </c>
      <c r="E105" s="157">
        <f>E106</f>
        <v>45000</v>
      </c>
      <c r="F105" s="299">
        <f>F106</f>
        <v>0</v>
      </c>
      <c r="G105" s="299">
        <f>G106</f>
        <v>45000</v>
      </c>
    </row>
    <row r="106" spans="1:7" ht="64.5" customHeight="1" x14ac:dyDescent="0.25">
      <c r="A106" s="345"/>
      <c r="B106" s="201"/>
      <c r="C106" s="279">
        <v>6230</v>
      </c>
      <c r="D106" s="300" t="s">
        <v>378</v>
      </c>
      <c r="E106" s="144">
        <v>45000</v>
      </c>
      <c r="F106" s="116"/>
      <c r="G106" s="116">
        <f>E106+F106</f>
        <v>45000</v>
      </c>
    </row>
    <row r="107" spans="1:7" x14ac:dyDescent="0.25">
      <c r="A107" s="346" t="s">
        <v>374</v>
      </c>
      <c r="B107" s="346"/>
      <c r="C107" s="346"/>
      <c r="D107" s="346"/>
      <c r="E107" s="301">
        <f>E83+E93+E89</f>
        <v>263000</v>
      </c>
      <c r="F107" s="302">
        <f>F83+F93+F89</f>
        <v>0</v>
      </c>
      <c r="G107" s="303">
        <f>G83+G93+G89</f>
        <v>263000</v>
      </c>
    </row>
    <row r="108" spans="1:7" x14ac:dyDescent="0.25">
      <c r="A108" s="347" t="s">
        <v>381</v>
      </c>
      <c r="B108" s="348"/>
      <c r="C108" s="348"/>
      <c r="D108" s="349"/>
      <c r="E108" s="304">
        <f>E107+E80</f>
        <v>6755844.9499999993</v>
      </c>
      <c r="F108" s="304">
        <f>F107+F80</f>
        <v>100000</v>
      </c>
      <c r="G108" s="305">
        <f>G107+G80</f>
        <v>6855844.9499999993</v>
      </c>
    </row>
  </sheetData>
  <mergeCells count="29">
    <mergeCell ref="B93:D93"/>
    <mergeCell ref="B94:D94"/>
    <mergeCell ref="A102:A106"/>
    <mergeCell ref="A107:D107"/>
    <mergeCell ref="A108:D108"/>
    <mergeCell ref="B89:D89"/>
    <mergeCell ref="A38:A39"/>
    <mergeCell ref="B43:D43"/>
    <mergeCell ref="B44:D44"/>
    <mergeCell ref="A46:A49"/>
    <mergeCell ref="B50:D50"/>
    <mergeCell ref="A52:A53"/>
    <mergeCell ref="A55:A58"/>
    <mergeCell ref="A70:A71"/>
    <mergeCell ref="A80:D80"/>
    <mergeCell ref="B83:D83"/>
    <mergeCell ref="B84:D84"/>
    <mergeCell ref="B36:D36"/>
    <mergeCell ref="E1:G1"/>
    <mergeCell ref="E3:G3"/>
    <mergeCell ref="A5:G5"/>
    <mergeCell ref="A6:G6"/>
    <mergeCell ref="B8:D8"/>
    <mergeCell ref="B9:D9"/>
    <mergeCell ref="A11:A16"/>
    <mergeCell ref="B17:D17"/>
    <mergeCell ref="A19:A20"/>
    <mergeCell ref="A24:A27"/>
    <mergeCell ref="A32:A35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Zał.2</vt:lpstr>
      <vt:lpstr>Zał.5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Biuro Rady</cp:lastModifiedBy>
  <cp:lastPrinted>2019-12-27T16:14:08Z</cp:lastPrinted>
  <dcterms:created xsi:type="dcterms:W3CDTF">2019-05-17T08:36:42Z</dcterms:created>
  <dcterms:modified xsi:type="dcterms:W3CDTF">2019-12-27T17:59:19Z</dcterms:modified>
</cp:coreProperties>
</file>