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240" windowHeight="7140" activeTab="3"/>
  </bookViews>
  <sheets>
    <sheet name="Zał. nr 1" sheetId="3" r:id="rId1"/>
    <sheet name="Zał. nr 2" sheetId="4" r:id="rId2"/>
    <sheet name="Zał. nr 3" sheetId="5" r:id="rId3"/>
    <sheet name="Zał. nr 4" sheetId="6" r:id="rId4"/>
  </sheets>
  <definedNames>
    <definedName name="Excel_BuiltIn_Print_Titles_2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>#REF!</definedName>
    <definedName name="Excel_BuiltIn_Print_Titles_5">#REF!</definedName>
    <definedName name="Excel_BuiltIn_Print_Titles_5_1">#REF!</definedName>
    <definedName name="Excel_BuiltIn_Print_Titles_6">#REF!</definedName>
    <definedName name="Excel_BuiltIn_Print_Titles_6_1">#REF!</definedName>
    <definedName name="Excel_BuiltIn_Print_Titles_8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G64" i="6" l="1"/>
  <c r="F62" i="6"/>
  <c r="G62" i="6"/>
  <c r="J140" i="6"/>
  <c r="G139" i="6"/>
  <c r="J138" i="6"/>
  <c r="I138" i="6"/>
  <c r="H138" i="6"/>
  <c r="H90" i="6" s="1"/>
  <c r="G138" i="6"/>
  <c r="F138" i="6"/>
  <c r="F90" i="6" s="1"/>
  <c r="E138" i="6"/>
  <c r="J137" i="6"/>
  <c r="J136" i="6"/>
  <c r="J135" i="6"/>
  <c r="J134" i="6"/>
  <c r="J133" i="6"/>
  <c r="J132" i="6"/>
  <c r="J130" i="6" s="1"/>
  <c r="G131" i="6"/>
  <c r="I130" i="6"/>
  <c r="H130" i="6"/>
  <c r="G130" i="6"/>
  <c r="F130" i="6"/>
  <c r="E130" i="6"/>
  <c r="J129" i="6"/>
  <c r="J128" i="6"/>
  <c r="J125" i="6" s="1"/>
  <c r="J127" i="6"/>
  <c r="G126" i="6"/>
  <c r="I125" i="6"/>
  <c r="H125" i="6"/>
  <c r="G125" i="6"/>
  <c r="F125" i="6"/>
  <c r="E125" i="6"/>
  <c r="J124" i="6"/>
  <c r="J123" i="6"/>
  <c r="J122" i="6"/>
  <c r="J118" i="6"/>
  <c r="J117" i="6"/>
  <c r="J116" i="6"/>
  <c r="J115" i="6"/>
  <c r="J114" i="6"/>
  <c r="J113" i="6"/>
  <c r="J112" i="6"/>
  <c r="J111" i="6"/>
  <c r="J110" i="6"/>
  <c r="J107" i="6" s="1"/>
  <c r="J109" i="6"/>
  <c r="G108" i="6"/>
  <c r="I107" i="6"/>
  <c r="H107" i="6"/>
  <c r="G107" i="6"/>
  <c r="F107" i="6"/>
  <c r="E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G93" i="6"/>
  <c r="I91" i="6"/>
  <c r="H91" i="6"/>
  <c r="G91" i="6"/>
  <c r="G90" i="6" s="1"/>
  <c r="F91" i="6"/>
  <c r="E91" i="6"/>
  <c r="E90" i="6" s="1"/>
  <c r="J89" i="6"/>
  <c r="J86" i="6" s="1"/>
  <c r="G87" i="6"/>
  <c r="G86" i="6" s="1"/>
  <c r="I86" i="6"/>
  <c r="H86" i="6"/>
  <c r="F86" i="6"/>
  <c r="E86" i="6"/>
  <c r="J85" i="6"/>
  <c r="J84" i="6"/>
  <c r="G83" i="6"/>
  <c r="I82" i="6"/>
  <c r="H82" i="6"/>
  <c r="G82" i="6"/>
  <c r="F82" i="6"/>
  <c r="E82" i="6"/>
  <c r="H79" i="6"/>
  <c r="H57" i="6" s="1"/>
  <c r="E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2" i="6" s="1"/>
  <c r="J65" i="6"/>
  <c r="G63" i="6"/>
  <c r="I62" i="6"/>
  <c r="H62" i="6"/>
  <c r="E62" i="6"/>
  <c r="I57" i="6"/>
  <c r="E57" i="6"/>
  <c r="J56" i="6"/>
  <c r="J53" i="6" s="1"/>
  <c r="J52" i="6" s="1"/>
  <c r="J55" i="6"/>
  <c r="G54" i="6"/>
  <c r="I53" i="6"/>
  <c r="I52" i="6" s="1"/>
  <c r="H53" i="6"/>
  <c r="G53" i="6"/>
  <c r="F53" i="6"/>
  <c r="F52" i="6" s="1"/>
  <c r="E53" i="6"/>
  <c r="G52" i="6"/>
  <c r="E52" i="6"/>
  <c r="J51" i="6"/>
  <c r="J50" i="6"/>
  <c r="J49" i="6"/>
  <c r="J48" i="6"/>
  <c r="J47" i="6"/>
  <c r="J46" i="6"/>
  <c r="J42" i="6" s="1"/>
  <c r="J45" i="6"/>
  <c r="J44" i="6"/>
  <c r="G43" i="6"/>
  <c r="I42" i="6"/>
  <c r="H42" i="6"/>
  <c r="H26" i="6" s="1"/>
  <c r="G42" i="6"/>
  <c r="F42" i="6"/>
  <c r="E42" i="6"/>
  <c r="J41" i="6"/>
  <c r="J40" i="6"/>
  <c r="J39" i="6"/>
  <c r="J38" i="6"/>
  <c r="J37" i="6"/>
  <c r="J36" i="6"/>
  <c r="J35" i="6"/>
  <c r="J34" i="6"/>
  <c r="G33" i="6"/>
  <c r="G32" i="6" s="1"/>
  <c r="I32" i="6"/>
  <c r="I26" i="6" s="1"/>
  <c r="H32" i="6"/>
  <c r="F32" i="6"/>
  <c r="E32" i="6"/>
  <c r="J31" i="6"/>
  <c r="J30" i="6"/>
  <c r="J27" i="6" s="1"/>
  <c r="J29" i="6"/>
  <c r="G28" i="6"/>
  <c r="G27" i="6" s="1"/>
  <c r="I27" i="6"/>
  <c r="H27" i="6"/>
  <c r="F27" i="6"/>
  <c r="E27" i="6"/>
  <c r="E26" i="6"/>
  <c r="J25" i="6"/>
  <c r="J24" i="6"/>
  <c r="J23" i="6"/>
  <c r="J22" i="6"/>
  <c r="J21" i="6"/>
  <c r="J20" i="6"/>
  <c r="G19" i="6"/>
  <c r="J18" i="6"/>
  <c r="J17" i="6" s="1"/>
  <c r="I18" i="6"/>
  <c r="I17" i="6" s="1"/>
  <c r="H18" i="6"/>
  <c r="G18" i="6"/>
  <c r="F18" i="6"/>
  <c r="F17" i="6" s="1"/>
  <c r="E18" i="6"/>
  <c r="E17" i="6" s="1"/>
  <c r="H17" i="6"/>
  <c r="G17" i="6"/>
  <c r="J16" i="6"/>
  <c r="J15" i="6"/>
  <c r="J14" i="6"/>
  <c r="J13" i="6"/>
  <c r="J12" i="6"/>
  <c r="J11" i="6"/>
  <c r="G10" i="6"/>
  <c r="G9" i="6" s="1"/>
  <c r="G8" i="6" s="1"/>
  <c r="I9" i="6"/>
  <c r="I8" i="6" s="1"/>
  <c r="H9" i="6"/>
  <c r="F9" i="6"/>
  <c r="F8" i="6" s="1"/>
  <c r="E9" i="6"/>
  <c r="E8" i="6" s="1"/>
  <c r="H8" i="6"/>
  <c r="G26" i="6" l="1"/>
  <c r="F26" i="6"/>
  <c r="J91" i="6"/>
  <c r="J90" i="6" s="1"/>
  <c r="I90" i="6"/>
  <c r="I141" i="6" s="1"/>
  <c r="J32" i="6"/>
  <c r="J26" i="6" s="1"/>
  <c r="J82" i="6"/>
  <c r="J9" i="6"/>
  <c r="J8" i="6" s="1"/>
  <c r="F57" i="6"/>
  <c r="F141" i="6" s="1"/>
  <c r="G57" i="6"/>
  <c r="G141" i="6" s="1"/>
  <c r="E141" i="6"/>
  <c r="J57" i="6"/>
  <c r="H141" i="6"/>
  <c r="G62" i="5"/>
  <c r="F62" i="5"/>
  <c r="H61" i="5"/>
  <c r="H60" i="5"/>
  <c r="H59" i="5"/>
  <c r="H58" i="5"/>
  <c r="H57" i="5"/>
  <c r="H56" i="5"/>
  <c r="H55" i="5"/>
  <c r="H54" i="5"/>
  <c r="H53" i="5"/>
  <c r="H52" i="5"/>
  <c r="H50" i="5" s="1"/>
  <c r="H51" i="5"/>
  <c r="H49" i="5"/>
  <c r="H48" i="5"/>
  <c r="H46" i="5" s="1"/>
  <c r="H47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5" i="5"/>
  <c r="H24" i="5"/>
  <c r="H23" i="5"/>
  <c r="H22" i="5"/>
  <c r="H21" i="5"/>
  <c r="H20" i="5"/>
  <c r="H18" i="5"/>
  <c r="H15" i="5"/>
  <c r="H14" i="5"/>
  <c r="H13" i="5"/>
  <c r="H12" i="5"/>
  <c r="H11" i="5"/>
  <c r="H10" i="5"/>
  <c r="H9" i="5"/>
  <c r="J141" i="6" l="1"/>
  <c r="H62" i="5"/>
  <c r="G570" i="3"/>
  <c r="G569" i="3"/>
  <c r="G556" i="3"/>
  <c r="G554" i="3" s="1"/>
  <c r="G557" i="3"/>
  <c r="G558" i="3"/>
  <c r="G559" i="3"/>
  <c r="G560" i="3"/>
  <c r="G561" i="3"/>
  <c r="G562" i="3"/>
  <c r="G563" i="3"/>
  <c r="G564" i="3"/>
  <c r="G555" i="3"/>
  <c r="F227" i="3"/>
  <c r="G227" i="3"/>
  <c r="E227" i="3"/>
  <c r="G49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41" i="3"/>
  <c r="G358" i="3"/>
  <c r="G356" i="3" s="1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57" i="3"/>
  <c r="G408" i="3"/>
  <c r="G407" i="3" s="1"/>
  <c r="G193" i="3"/>
  <c r="G191" i="3" s="1"/>
  <c r="G190" i="3" s="1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192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28" i="3"/>
  <c r="F153" i="3"/>
  <c r="G153" i="3"/>
  <c r="G152" i="3" s="1"/>
  <c r="E153" i="3"/>
  <c r="G136" i="3"/>
  <c r="G137" i="3"/>
  <c r="G138" i="3"/>
  <c r="G139" i="3"/>
  <c r="G140" i="3"/>
  <c r="G141" i="3"/>
  <c r="G142" i="3"/>
  <c r="G135" i="3"/>
  <c r="F65" i="3"/>
  <c r="E65" i="3"/>
  <c r="E64" i="3" s="1"/>
  <c r="G67" i="3"/>
  <c r="G68" i="3"/>
  <c r="G69" i="3"/>
  <c r="G65" i="3" s="1"/>
  <c r="G70" i="3"/>
  <c r="G66" i="3"/>
  <c r="F580" i="3"/>
  <c r="G580" i="3"/>
  <c r="E580" i="3"/>
  <c r="F592" i="3"/>
  <c r="G592" i="3"/>
  <c r="E592" i="3"/>
  <c r="F581" i="3"/>
  <c r="G581" i="3"/>
  <c r="E581" i="3"/>
  <c r="E547" i="3"/>
  <c r="F576" i="3"/>
  <c r="G576" i="3"/>
  <c r="E576" i="3"/>
  <c r="F573" i="3"/>
  <c r="G573" i="3"/>
  <c r="E573" i="3"/>
  <c r="F571" i="3"/>
  <c r="G571" i="3"/>
  <c r="E571" i="3"/>
  <c r="F568" i="3"/>
  <c r="G568" i="3"/>
  <c r="E568" i="3"/>
  <c r="F565" i="3"/>
  <c r="G565" i="3"/>
  <c r="E565" i="3"/>
  <c r="F554" i="3"/>
  <c r="F547" i="3" s="1"/>
  <c r="E554" i="3"/>
  <c r="F548" i="3"/>
  <c r="G548" i="3"/>
  <c r="E548" i="3"/>
  <c r="F492" i="3"/>
  <c r="G492" i="3"/>
  <c r="E492" i="3"/>
  <c r="F537" i="3"/>
  <c r="G537" i="3"/>
  <c r="E537" i="3"/>
  <c r="F533" i="3"/>
  <c r="G533" i="3"/>
  <c r="E533" i="3"/>
  <c r="F531" i="3"/>
  <c r="G531" i="3"/>
  <c r="E531" i="3"/>
  <c r="F527" i="3"/>
  <c r="G527" i="3"/>
  <c r="E527" i="3"/>
  <c r="F520" i="3"/>
  <c r="G520" i="3"/>
  <c r="E520" i="3"/>
  <c r="F517" i="3"/>
  <c r="G517" i="3"/>
  <c r="E517" i="3"/>
  <c r="F512" i="3"/>
  <c r="G512" i="3"/>
  <c r="E512" i="3"/>
  <c r="F510" i="3"/>
  <c r="G510" i="3"/>
  <c r="E510" i="3"/>
  <c r="F499" i="3"/>
  <c r="G499" i="3"/>
  <c r="E499" i="3"/>
  <c r="F493" i="3"/>
  <c r="G493" i="3"/>
  <c r="E493" i="3"/>
  <c r="F439" i="3"/>
  <c r="F490" i="3"/>
  <c r="G490" i="3"/>
  <c r="E490" i="3"/>
  <c r="E439" i="3" s="1"/>
  <c r="F488" i="3"/>
  <c r="G488" i="3"/>
  <c r="E488" i="3"/>
  <c r="F486" i="3"/>
  <c r="G486" i="3"/>
  <c r="E486" i="3"/>
  <c r="F475" i="3"/>
  <c r="G475" i="3"/>
  <c r="E475" i="3"/>
  <c r="F471" i="3"/>
  <c r="G471" i="3"/>
  <c r="E471" i="3"/>
  <c r="F455" i="3"/>
  <c r="G455" i="3"/>
  <c r="E455" i="3"/>
  <c r="F440" i="3"/>
  <c r="G440" i="3"/>
  <c r="G439" i="3" s="1"/>
  <c r="E440" i="3"/>
  <c r="F422" i="3"/>
  <c r="G422" i="3"/>
  <c r="E422" i="3"/>
  <c r="F437" i="3"/>
  <c r="G437" i="3"/>
  <c r="E437" i="3"/>
  <c r="F435" i="3"/>
  <c r="G435" i="3"/>
  <c r="E435" i="3"/>
  <c r="F423" i="3"/>
  <c r="G423" i="3"/>
  <c r="E423" i="3"/>
  <c r="F414" i="3"/>
  <c r="G414" i="3"/>
  <c r="E414" i="3"/>
  <c r="F415" i="3"/>
  <c r="G415" i="3"/>
  <c r="E415" i="3"/>
  <c r="F353" i="3"/>
  <c r="F411" i="3"/>
  <c r="G411" i="3"/>
  <c r="E411" i="3"/>
  <c r="F409" i="3"/>
  <c r="G409" i="3"/>
  <c r="E409" i="3"/>
  <c r="F407" i="3"/>
  <c r="E407" i="3"/>
  <c r="E353" i="3" s="1"/>
  <c r="F405" i="3"/>
  <c r="G405" i="3"/>
  <c r="E405" i="3"/>
  <c r="F386" i="3"/>
  <c r="G386" i="3"/>
  <c r="E386" i="3"/>
  <c r="F383" i="3"/>
  <c r="G383" i="3"/>
  <c r="E383" i="3"/>
  <c r="F380" i="3"/>
  <c r="G380" i="3"/>
  <c r="E380" i="3"/>
  <c r="F378" i="3"/>
  <c r="G378" i="3"/>
  <c r="E378" i="3"/>
  <c r="F375" i="3"/>
  <c r="G375" i="3"/>
  <c r="E375" i="3"/>
  <c r="F372" i="3"/>
  <c r="G372" i="3"/>
  <c r="E372" i="3"/>
  <c r="F356" i="3"/>
  <c r="E356" i="3"/>
  <c r="F354" i="3"/>
  <c r="G354" i="3"/>
  <c r="E354" i="3"/>
  <c r="F329" i="3"/>
  <c r="G329" i="3"/>
  <c r="E329" i="3"/>
  <c r="F349" i="3"/>
  <c r="G349" i="3"/>
  <c r="E349" i="3"/>
  <c r="F336" i="3"/>
  <c r="G336" i="3"/>
  <c r="E336" i="3"/>
  <c r="F332" i="3"/>
  <c r="G332" i="3"/>
  <c r="E332" i="3"/>
  <c r="F330" i="3"/>
  <c r="G330" i="3"/>
  <c r="E330" i="3"/>
  <c r="F213" i="3"/>
  <c r="F190" i="3" s="1"/>
  <c r="G213" i="3"/>
  <c r="E213" i="3"/>
  <c r="F305" i="3"/>
  <c r="G305" i="3"/>
  <c r="E305" i="3"/>
  <c r="F302" i="3"/>
  <c r="G302" i="3"/>
  <c r="E302" i="3"/>
  <c r="F295" i="3"/>
  <c r="G295" i="3"/>
  <c r="E295" i="3"/>
  <c r="F287" i="3"/>
  <c r="G287" i="3"/>
  <c r="E287" i="3"/>
  <c r="F275" i="3"/>
  <c r="G275" i="3"/>
  <c r="E275" i="3"/>
  <c r="G274" i="3"/>
  <c r="G273" i="3"/>
  <c r="F272" i="3"/>
  <c r="E272" i="3"/>
  <c r="F270" i="3"/>
  <c r="G270" i="3"/>
  <c r="E270" i="3"/>
  <c r="F251" i="3"/>
  <c r="G251" i="3"/>
  <c r="E251" i="3"/>
  <c r="F191" i="3"/>
  <c r="E191" i="3"/>
  <c r="F187" i="3"/>
  <c r="G187" i="3"/>
  <c r="E187" i="3"/>
  <c r="F188" i="3"/>
  <c r="G188" i="3"/>
  <c r="E188" i="3"/>
  <c r="F183" i="3"/>
  <c r="G183" i="3"/>
  <c r="E183" i="3"/>
  <c r="F184" i="3"/>
  <c r="G184" i="3"/>
  <c r="E184" i="3"/>
  <c r="F152" i="3"/>
  <c r="E152" i="3"/>
  <c r="F178" i="3"/>
  <c r="G178" i="3"/>
  <c r="E178" i="3"/>
  <c r="G176" i="3"/>
  <c r="G177" i="3"/>
  <c r="G175" i="3"/>
  <c r="F174" i="3"/>
  <c r="G174" i="3"/>
  <c r="E174" i="3"/>
  <c r="F169" i="3"/>
  <c r="G169" i="3"/>
  <c r="E169" i="3"/>
  <c r="F129" i="3"/>
  <c r="F143" i="3"/>
  <c r="G143" i="3"/>
  <c r="E143" i="3"/>
  <c r="F134" i="3"/>
  <c r="G134" i="3"/>
  <c r="G129" i="3" s="1"/>
  <c r="E134" i="3"/>
  <c r="E129" i="3" s="1"/>
  <c r="F130" i="3"/>
  <c r="G130" i="3"/>
  <c r="E130" i="3"/>
  <c r="F64" i="3"/>
  <c r="F124" i="3"/>
  <c r="G124" i="3"/>
  <c r="E124" i="3"/>
  <c r="F106" i="3"/>
  <c r="G106" i="3"/>
  <c r="E106" i="3"/>
  <c r="F101" i="3"/>
  <c r="G101" i="3"/>
  <c r="E101" i="3"/>
  <c r="F78" i="3"/>
  <c r="G78" i="3"/>
  <c r="E78" i="3"/>
  <c r="F71" i="3"/>
  <c r="G71" i="3"/>
  <c r="E71" i="3"/>
  <c r="F58" i="3"/>
  <c r="G58" i="3"/>
  <c r="E58" i="3"/>
  <c r="E62" i="3"/>
  <c r="F59" i="3"/>
  <c r="G59" i="3"/>
  <c r="E59" i="3"/>
  <c r="F42" i="3"/>
  <c r="G42" i="3"/>
  <c r="E42" i="3"/>
  <c r="F45" i="3"/>
  <c r="G45" i="3"/>
  <c r="E45" i="3"/>
  <c r="F43" i="3"/>
  <c r="G43" i="3"/>
  <c r="E43" i="3"/>
  <c r="F38" i="3"/>
  <c r="G38" i="3"/>
  <c r="E38" i="3"/>
  <c r="F39" i="3"/>
  <c r="G39" i="3"/>
  <c r="E39" i="3"/>
  <c r="F26" i="3"/>
  <c r="G26" i="3"/>
  <c r="E26" i="3"/>
  <c r="F32" i="3"/>
  <c r="G32" i="3"/>
  <c r="E32" i="3"/>
  <c r="F30" i="3"/>
  <c r="G30" i="3"/>
  <c r="E30" i="3"/>
  <c r="F27" i="3"/>
  <c r="G27" i="3"/>
  <c r="E27" i="3"/>
  <c r="F19" i="3"/>
  <c r="G19" i="3"/>
  <c r="E19" i="3"/>
  <c r="F20" i="3"/>
  <c r="G20" i="3"/>
  <c r="E20" i="3"/>
  <c r="F4" i="3"/>
  <c r="G4" i="3"/>
  <c r="E4" i="3"/>
  <c r="F11" i="3"/>
  <c r="G11" i="3"/>
  <c r="E11" i="3"/>
  <c r="E9" i="3"/>
  <c r="F7" i="3"/>
  <c r="G7" i="3"/>
  <c r="E7" i="3"/>
  <c r="F5" i="3"/>
  <c r="G5" i="3"/>
  <c r="E5" i="3"/>
  <c r="G547" i="3" l="1"/>
  <c r="F600" i="3"/>
  <c r="E190" i="3"/>
  <c r="E600" i="3" s="1"/>
  <c r="G353" i="3"/>
  <c r="G64" i="3"/>
  <c r="G600" i="3" s="1"/>
  <c r="G272" i="3"/>
  <c r="F55" i="4"/>
  <c r="G55" i="4"/>
  <c r="E55" i="4"/>
  <c r="G97" i="4"/>
  <c r="G96" i="4" s="1"/>
  <c r="F96" i="4"/>
  <c r="E96" i="4"/>
  <c r="G106" i="4" l="1"/>
  <c r="G105" i="4" s="1"/>
  <c r="F105" i="4"/>
  <c r="E105" i="4"/>
  <c r="G104" i="4"/>
  <c r="G103" i="4" s="1"/>
  <c r="F103" i="4"/>
  <c r="E103" i="4"/>
  <c r="G102" i="4"/>
  <c r="G101" i="4" s="1"/>
  <c r="F101" i="4"/>
  <c r="E101" i="4"/>
  <c r="G99" i="4"/>
  <c r="G98" i="4" s="1"/>
  <c r="G95" i="4" s="1"/>
  <c r="F98" i="4"/>
  <c r="F95" i="4" s="1"/>
  <c r="E98" i="4"/>
  <c r="E95" i="4" s="1"/>
  <c r="G92" i="4"/>
  <c r="G91" i="4" s="1"/>
  <c r="G90" i="4" s="1"/>
  <c r="G89" i="4" s="1"/>
  <c r="F91" i="4"/>
  <c r="F90" i="4" s="1"/>
  <c r="F89" i="4" s="1"/>
  <c r="E91" i="4"/>
  <c r="E90" i="4"/>
  <c r="E89" i="4" s="1"/>
  <c r="E87" i="4"/>
  <c r="E86" i="4" s="1"/>
  <c r="E84" i="4" s="1"/>
  <c r="E83" i="4" s="1"/>
  <c r="G79" i="4"/>
  <c r="G78" i="4" s="1"/>
  <c r="G77" i="4" s="1"/>
  <c r="F78" i="4"/>
  <c r="F77" i="4" s="1"/>
  <c r="E78" i="4"/>
  <c r="E77" i="4" s="1"/>
  <c r="G76" i="4"/>
  <c r="G75" i="4" s="1"/>
  <c r="F75" i="4"/>
  <c r="E75" i="4"/>
  <c r="G74" i="4"/>
  <c r="G73" i="4" s="1"/>
  <c r="F73" i="4"/>
  <c r="E73" i="4"/>
  <c r="E72" i="4" s="1"/>
  <c r="G71" i="4"/>
  <c r="G70" i="4" s="1"/>
  <c r="G69" i="4" s="1"/>
  <c r="F70" i="4"/>
  <c r="F69" i="4" s="1"/>
  <c r="E70" i="4"/>
  <c r="E69" i="4" s="1"/>
  <c r="G68" i="4"/>
  <c r="G67" i="4" s="1"/>
  <c r="F67" i="4"/>
  <c r="E67" i="4"/>
  <c r="G66" i="4"/>
  <c r="G65" i="4" s="1"/>
  <c r="F65" i="4"/>
  <c r="E65" i="4"/>
  <c r="G63" i="4"/>
  <c r="G62" i="4"/>
  <c r="G61" i="4"/>
  <c r="F60" i="4"/>
  <c r="F59" i="4" s="1"/>
  <c r="E60" i="4"/>
  <c r="E59" i="4" s="1"/>
  <c r="G58" i="4"/>
  <c r="G57" i="4" s="1"/>
  <c r="F57" i="4"/>
  <c r="F54" i="4" s="1"/>
  <c r="E57" i="4"/>
  <c r="G56" i="4"/>
  <c r="E54" i="4"/>
  <c r="G53" i="4"/>
  <c r="G52" i="4" s="1"/>
  <c r="G51" i="4" s="1"/>
  <c r="F52" i="4"/>
  <c r="F51" i="4" s="1"/>
  <c r="E52" i="4"/>
  <c r="E51" i="4" s="1"/>
  <c r="G49" i="4"/>
  <c r="G48" i="4" s="1"/>
  <c r="F48" i="4"/>
  <c r="E48" i="4"/>
  <c r="G47" i="4"/>
  <c r="G46" i="4" s="1"/>
  <c r="G45" i="4" s="1"/>
  <c r="G44" i="4" s="1"/>
  <c r="F46" i="4"/>
  <c r="F45" i="4" s="1"/>
  <c r="F44" i="4" s="1"/>
  <c r="E46" i="4"/>
  <c r="E45" i="4" s="1"/>
  <c r="E44" i="4" s="1"/>
  <c r="G42" i="4"/>
  <c r="G41" i="4" s="1"/>
  <c r="G40" i="4" s="1"/>
  <c r="F41" i="4"/>
  <c r="F40" i="4" s="1"/>
  <c r="E41" i="4"/>
  <c r="E40" i="4" s="1"/>
  <c r="G39" i="4"/>
  <c r="G38" i="4" s="1"/>
  <c r="G37" i="4" s="1"/>
  <c r="F38" i="4"/>
  <c r="F37" i="4" s="1"/>
  <c r="E38" i="4"/>
  <c r="E37" i="4" s="1"/>
  <c r="G35" i="4"/>
  <c r="G34" i="4" s="1"/>
  <c r="F34" i="4"/>
  <c r="E34" i="4"/>
  <c r="G33" i="4"/>
  <c r="G32" i="4" s="1"/>
  <c r="F32" i="4"/>
  <c r="F31" i="4" s="1"/>
  <c r="E32" i="4"/>
  <c r="G30" i="4"/>
  <c r="G29" i="4" s="1"/>
  <c r="G28" i="4" s="1"/>
  <c r="F29" i="4"/>
  <c r="F28" i="4" s="1"/>
  <c r="E29" i="4"/>
  <c r="E28" i="4" s="1"/>
  <c r="G27" i="4"/>
  <c r="G26" i="4" s="1"/>
  <c r="F26" i="4"/>
  <c r="E26" i="4"/>
  <c r="G25" i="4"/>
  <c r="G24" i="4" s="1"/>
  <c r="F24" i="4"/>
  <c r="E24" i="4"/>
  <c r="G23" i="4"/>
  <c r="G22" i="4" s="1"/>
  <c r="F22" i="4"/>
  <c r="E22" i="4"/>
  <c r="F21" i="4"/>
  <c r="G20" i="4"/>
  <c r="G19" i="4" s="1"/>
  <c r="G18" i="4" s="1"/>
  <c r="F19" i="4"/>
  <c r="F18" i="4" s="1"/>
  <c r="E19" i="4"/>
  <c r="E18" i="4" s="1"/>
  <c r="G16" i="4"/>
  <c r="G15" i="4" s="1"/>
  <c r="F15" i="4"/>
  <c r="E15" i="4"/>
  <c r="G14" i="4"/>
  <c r="G13" i="4" s="1"/>
  <c r="F13" i="4"/>
  <c r="E13" i="4"/>
  <c r="G12" i="4"/>
  <c r="G11" i="4" s="1"/>
  <c r="F11" i="4"/>
  <c r="E11" i="4"/>
  <c r="E10" i="4" s="1"/>
  <c r="E9" i="4" s="1"/>
  <c r="G94" i="4" l="1"/>
  <c r="E31" i="4"/>
  <c r="G31" i="4"/>
  <c r="E64" i="4"/>
  <c r="E50" i="4" s="1"/>
  <c r="E43" i="4" s="1"/>
  <c r="G60" i="4"/>
  <c r="G59" i="4" s="1"/>
  <c r="F72" i="4"/>
  <c r="G21" i="4"/>
  <c r="G17" i="4" s="1"/>
  <c r="E36" i="4"/>
  <c r="F64" i="4"/>
  <c r="F50" i="4" s="1"/>
  <c r="F43" i="4" s="1"/>
  <c r="G72" i="4"/>
  <c r="E100" i="4"/>
  <c r="E94" i="4" s="1"/>
  <c r="E93" i="4" s="1"/>
  <c r="E107" i="4" s="1"/>
  <c r="F10" i="4"/>
  <c r="F9" i="4" s="1"/>
  <c r="E21" i="4"/>
  <c r="E17" i="4" s="1"/>
  <c r="E8" i="4" s="1"/>
  <c r="G36" i="4"/>
  <c r="F100" i="4"/>
  <c r="G54" i="4"/>
  <c r="G100" i="4"/>
  <c r="G10" i="4"/>
  <c r="G9" i="4" s="1"/>
  <c r="F17" i="4"/>
  <c r="F36" i="4"/>
  <c r="G64" i="4"/>
  <c r="G93" i="4" l="1"/>
  <c r="G107" i="4" s="1"/>
  <c r="F94" i="4"/>
  <c r="F93" i="4" s="1"/>
  <c r="F107" i="4" s="1"/>
  <c r="G8" i="4"/>
  <c r="G50" i="4"/>
  <c r="G43" i="4" s="1"/>
  <c r="F8" i="4"/>
  <c r="F80" i="4" s="1"/>
  <c r="E80" i="4"/>
  <c r="E108" i="4" s="1"/>
  <c r="F108" i="4" l="1"/>
  <c r="G80" i="4"/>
  <c r="G108" i="4" s="1"/>
</calcChain>
</file>

<file path=xl/sharedStrings.xml><?xml version="1.0" encoding="utf-8"?>
<sst xmlns="http://schemas.openxmlformats.org/spreadsheetml/2006/main" count="2918" uniqueCount="505">
  <si>
    <t>Rady Miejskiej w Rogoźnie</t>
  </si>
  <si>
    <t>Rozdział</t>
  </si>
  <si>
    <t>Paragraf</t>
  </si>
  <si>
    <t>Zmiana</t>
  </si>
  <si>
    <t>010</t>
  </si>
  <si>
    <t>01010</t>
  </si>
  <si>
    <t>6010</t>
  </si>
  <si>
    <t>01095</t>
  </si>
  <si>
    <t>6050</t>
  </si>
  <si>
    <t>600</t>
  </si>
  <si>
    <t>60016</t>
  </si>
  <si>
    <t>700</t>
  </si>
  <si>
    <t>70005</t>
  </si>
  <si>
    <t>6060</t>
  </si>
  <si>
    <t>750</t>
  </si>
  <si>
    <t>75023</t>
  </si>
  <si>
    <t>754</t>
  </si>
  <si>
    <t>75412</t>
  </si>
  <si>
    <t>75415</t>
  </si>
  <si>
    <t>6230</t>
  </si>
  <si>
    <t>801</t>
  </si>
  <si>
    <t>80101</t>
  </si>
  <si>
    <t>80104</t>
  </si>
  <si>
    <t>851</t>
  </si>
  <si>
    <t>85111</t>
  </si>
  <si>
    <t>6220</t>
  </si>
  <si>
    <t>900</t>
  </si>
  <si>
    <t>90001</t>
  </si>
  <si>
    <t>90005</t>
  </si>
  <si>
    <t>90015</t>
  </si>
  <si>
    <t>90095</t>
  </si>
  <si>
    <t>921</t>
  </si>
  <si>
    <t>92109</t>
  </si>
  <si>
    <t>926</t>
  </si>
  <si>
    <t>92601</t>
  </si>
  <si>
    <t>6058</t>
  </si>
  <si>
    <t>6059</t>
  </si>
  <si>
    <t>RAZEM:</t>
  </si>
  <si>
    <t>Dział</t>
  </si>
  <si>
    <t>Treść</t>
  </si>
  <si>
    <t>Przed zmianą</t>
  </si>
  <si>
    <t>Po zmianie</t>
  </si>
  <si>
    <t>Rolnictwo i łowiectwo</t>
  </si>
  <si>
    <t>Pozostała działalność</t>
  </si>
  <si>
    <t>050</t>
  </si>
  <si>
    <t>Rybołówstwo i rybactwo</t>
  </si>
  <si>
    <t>05095</t>
  </si>
  <si>
    <t>Transport i łączność</t>
  </si>
  <si>
    <t>60013</t>
  </si>
  <si>
    <t>Drogi publiczne wojewódzkie</t>
  </si>
  <si>
    <t>Drogi publiczne gminne</t>
  </si>
  <si>
    <t>Gospodarka mieszkaniowa</t>
  </si>
  <si>
    <t>Gospodarka gruntami i nieruchomościami</t>
  </si>
  <si>
    <t>Administracja publiczna</t>
  </si>
  <si>
    <t>75011</t>
  </si>
  <si>
    <t>Urzędy wojewódzkie</t>
  </si>
  <si>
    <t>Urzędy gmin (miast i miast na prawach powiatu)</t>
  </si>
  <si>
    <t>751</t>
  </si>
  <si>
    <t>Urzędy naczelnych organów władzy państwowej, kontroli i ochrony prawa oraz sądownictwa</t>
  </si>
  <si>
    <t>75101</t>
  </si>
  <si>
    <t>Urzędy naczelnych organów władzy państwowej, kontroli i ochrony prawa</t>
  </si>
  <si>
    <t>75108</t>
  </si>
  <si>
    <t>Wybory do Sejmu i Senatu</t>
  </si>
  <si>
    <t>75113</t>
  </si>
  <si>
    <t>Wybory do Parlamentu Europejskiego</t>
  </si>
  <si>
    <t>Bezpieczeństwo publiczne i ochrona przeciwpożarowa</t>
  </si>
  <si>
    <t>Ochotnicze straże pożarne</t>
  </si>
  <si>
    <t>758</t>
  </si>
  <si>
    <t>Różne rozliczenia</t>
  </si>
  <si>
    <t>Oświata i wychowanie</t>
  </si>
  <si>
    <t>Szkoły podstawowe</t>
  </si>
  <si>
    <t>80103</t>
  </si>
  <si>
    <t>Oddziały przedszkolne w szkołach podstawowych</t>
  </si>
  <si>
    <t>2310</t>
  </si>
  <si>
    <t>80110</t>
  </si>
  <si>
    <t>Gimnazja</t>
  </si>
  <si>
    <t>2910</t>
  </si>
  <si>
    <t>80148</t>
  </si>
  <si>
    <t>Stołówki szkolne i przedszkolne</t>
  </si>
  <si>
    <t>80153</t>
  </si>
  <si>
    <t>Zapewnienie uczniom prawa do bezpłatnego dostępu do podręczników, materiałów edukacyjnych lub materiałów ćwiczeniowych</t>
  </si>
  <si>
    <t>80195</t>
  </si>
  <si>
    <t>2007</t>
  </si>
  <si>
    <t>2009</t>
  </si>
  <si>
    <t>2957</t>
  </si>
  <si>
    <t>2959</t>
  </si>
  <si>
    <t>852</t>
  </si>
  <si>
    <t>Pomoc społeczna</t>
  </si>
  <si>
    <t>85203</t>
  </si>
  <si>
    <t>Ośrodki wsparcia</t>
  </si>
  <si>
    <t>85213</t>
  </si>
  <si>
    <t>Składki na ubezpieczenie zdrowotne opłacane za osoby pobierające niektóre świadczenia z pomocy społecznej oraz za osoby uczestniczące w zajęciach w centrum integracji społecznej</t>
  </si>
  <si>
    <t>85214</t>
  </si>
  <si>
    <t>Zasiłki okresowe, celowe i pomoc w naturze oraz składki na ubezpieczenia emerytalne i rentowe</t>
  </si>
  <si>
    <t>85215</t>
  </si>
  <si>
    <t>Dodatki mieszkaniowe</t>
  </si>
  <si>
    <t>85216</t>
  </si>
  <si>
    <t>Zasiłki stałe</t>
  </si>
  <si>
    <t>85219</t>
  </si>
  <si>
    <t>Ośrodki pomocy społecznej</t>
  </si>
  <si>
    <t>85228</t>
  </si>
  <si>
    <t>Usługi opiekuńcze i specjalistyczne usługi opiekuńcze</t>
  </si>
  <si>
    <t>2360</t>
  </si>
  <si>
    <t>85230</t>
  </si>
  <si>
    <t>Pomoc w zakresie dożywiania</t>
  </si>
  <si>
    <t>854</t>
  </si>
  <si>
    <t>Edukacyjna opieka wychowawcza</t>
  </si>
  <si>
    <t>85415</t>
  </si>
  <si>
    <t>Pomoc materialna dla uczniów o charakterze socjalnym</t>
  </si>
  <si>
    <t>855</t>
  </si>
  <si>
    <t>Rodzina</t>
  </si>
  <si>
    <t>85501</t>
  </si>
  <si>
    <t>Świadczenie wychowawcze</t>
  </si>
  <si>
    <t>85502</t>
  </si>
  <si>
    <t>85503</t>
  </si>
  <si>
    <t>Karta Dużej Rodziny</t>
  </si>
  <si>
    <t>85504</t>
  </si>
  <si>
    <t>Wspieranie rodziny</t>
  </si>
  <si>
    <t>85513</t>
  </si>
  <si>
    <t>Składki na ubezpieczenie zdrowotne opłacane za osoby pobierające niektóre świadczenia rodzinne, zgodnie z przepisami ustawy o świadczeniach rodzinnych oraz za osoby pobierające zasiłki dla opiekunów, zgodnie z przepisami ustawy z dnia 4 kwietnia 2014 r. o ustaleniu i wypłacie zasiłków dla opiekunów</t>
  </si>
  <si>
    <t>Gospodarka komunalna i ochrona środowiska</t>
  </si>
  <si>
    <t>90002</t>
  </si>
  <si>
    <t>Gospodarka odpadami komunalnymi</t>
  </si>
  <si>
    <t>90019</t>
  </si>
  <si>
    <t>Wpływy i wydatki związane z gromadzeniem środków z opłat i kar za korzystanie ze środowiska</t>
  </si>
  <si>
    <t>Kultura i ochrona dziedzictwa narodowego</t>
  </si>
  <si>
    <t>Domy i ośrodki kultury, świetlice i kluby</t>
  </si>
  <si>
    <t>Kultura fizyczna</t>
  </si>
  <si>
    <t>Obiekty sportowe</t>
  </si>
  <si>
    <t>92695</t>
  </si>
  <si>
    <t>Razem:</t>
  </si>
  <si>
    <t>Zmiany w planie wydatków Gminy Rogoźno na 2019 rok</t>
  </si>
  <si>
    <t/>
  </si>
  <si>
    <t>01008</t>
  </si>
  <si>
    <t>Melioracje wodne</t>
  </si>
  <si>
    <t>2830</t>
  </si>
  <si>
    <t>Dotacja celowa z budżetu na finansowanie lub dofinansowanie zadań zleconych do realizacji pozostałym jednostkom nie zaliczanym do sektora finansów publicznych</t>
  </si>
  <si>
    <t>Infrastruktura wodociągowa i sanitacyjna wsi</t>
  </si>
  <si>
    <t>Wydatki na zakup i objęcie akcji i udziałów</t>
  </si>
  <si>
    <t>01030</t>
  </si>
  <si>
    <t>Izby rolnicze</t>
  </si>
  <si>
    <t>2850</t>
  </si>
  <si>
    <t>Wpłaty gmin na rzecz izb rolniczych w wysokości 2% uzyskanych wpływów z podatku rolnego</t>
  </si>
  <si>
    <t>4010</t>
  </si>
  <si>
    <t>Wynagrodzenia osobowe pracowników</t>
  </si>
  <si>
    <t>4110</t>
  </si>
  <si>
    <t>Składki na ubezpieczenia społeczne</t>
  </si>
  <si>
    <t>4120</t>
  </si>
  <si>
    <t>Składki na Fundusz Pracy oraz Solidarnościowy Fundusz Wsparcia Osób Niepełnosprawnych</t>
  </si>
  <si>
    <t>4210</t>
  </si>
  <si>
    <t>Zakup materiałów i wyposażenia</t>
  </si>
  <si>
    <t>4300</t>
  </si>
  <si>
    <t>Zakup usług pozostałych</t>
  </si>
  <si>
    <t>4430</t>
  </si>
  <si>
    <t>Różne opłaty i składki</t>
  </si>
  <si>
    <t>Wydatki inwestycyjne jednostek budżetowych</t>
  </si>
  <si>
    <t>4170</t>
  </si>
  <si>
    <t>Wynagrodzenia bezosobowe</t>
  </si>
  <si>
    <t>4260</t>
  </si>
  <si>
    <t>Zakup energii</t>
  </si>
  <si>
    <t>60004</t>
  </si>
  <si>
    <t>Lokalny transport zbiorowy</t>
  </si>
  <si>
    <t>Dotacje celowe przekazane gminie na zadania bieżące realizowane na podstawie porozumień (umów) między jednostkami samorządu terytorialnego</t>
  </si>
  <si>
    <t>4270</t>
  </si>
  <si>
    <t>Zakup usług remontowych</t>
  </si>
  <si>
    <t>630</t>
  </si>
  <si>
    <t>Turystyka</t>
  </si>
  <si>
    <t>63095</t>
  </si>
  <si>
    <t>70001</t>
  </si>
  <si>
    <t>Zakłady gospodarki mieszkaniowej</t>
  </si>
  <si>
    <t>2650</t>
  </si>
  <si>
    <t>Dotacja przedmiotowa z budżetu dla samorządowego zakładu budżetowego</t>
  </si>
  <si>
    <t>4390</t>
  </si>
  <si>
    <t>Zakup usług obejmujących wykonanie ekspertyz, analiz i opinii</t>
  </si>
  <si>
    <t>4500</t>
  </si>
  <si>
    <t>Pozostałe podatki na rzecz budżetów jednostek samorządu terytorialnego</t>
  </si>
  <si>
    <t>4520</t>
  </si>
  <si>
    <t>Opłaty na rzecz budżetów jednostek samorządu terytorialnego</t>
  </si>
  <si>
    <t>4590</t>
  </si>
  <si>
    <t>Kary i odszkodowania wypłacane na rzecz osób fizycznych</t>
  </si>
  <si>
    <t>4600</t>
  </si>
  <si>
    <t>Kary, odszkodowania i grzywny wypłacane na rzecz osób prawnych i innych jednostek organizacyjnych</t>
  </si>
  <si>
    <t>4610</t>
  </si>
  <si>
    <t>Koszty postępowania sądowego i prokuratorskiego</t>
  </si>
  <si>
    <t>Wydatki na zakupy inwestycyjne jednostek budżetowych</t>
  </si>
  <si>
    <t>710</t>
  </si>
  <si>
    <t>Działalność usługowa</t>
  </si>
  <si>
    <t>71004</t>
  </si>
  <si>
    <t>Plany zagospodarowania przestrzennego</t>
  </si>
  <si>
    <t>71035</t>
  </si>
  <si>
    <t>Cmentarze</t>
  </si>
  <si>
    <t>75022</t>
  </si>
  <si>
    <t>Rady gmin (miast i miast na prawach powiatu)</t>
  </si>
  <si>
    <t>3030</t>
  </si>
  <si>
    <t>Różne wydatki na rzecz osób fizycznych</t>
  </si>
  <si>
    <t>4190</t>
  </si>
  <si>
    <t>Nagrody konkursowe</t>
  </si>
  <si>
    <t>4360</t>
  </si>
  <si>
    <t>Opłaty z tytułu zakupu usług telekomunikacyjnych</t>
  </si>
  <si>
    <t>4420</t>
  </si>
  <si>
    <t>Podróże służbowe zagraniczne</t>
  </si>
  <si>
    <t>3020</t>
  </si>
  <si>
    <t>Wydatki osobowe niezaliczone do wynagrodzeń</t>
  </si>
  <si>
    <t>4040</t>
  </si>
  <si>
    <t>Dodatkowe wynagrodzenie roczne</t>
  </si>
  <si>
    <t>4140</t>
  </si>
  <si>
    <t>Wpłaty na Państwowy Fundusz Rehabilitacji Osób Niepełnosprawnych</t>
  </si>
  <si>
    <t>4280</t>
  </si>
  <si>
    <t>Zakup usług zdrowotnych</t>
  </si>
  <si>
    <t>4380</t>
  </si>
  <si>
    <t>Zakup usług obejmujacych tłumaczenia</t>
  </si>
  <si>
    <t>4410</t>
  </si>
  <si>
    <t>Podróże służbowe krajowe</t>
  </si>
  <si>
    <t>4440</t>
  </si>
  <si>
    <t>Odpisy na zakładowy fundusz świadczeń socjalnych</t>
  </si>
  <si>
    <t>4700</t>
  </si>
  <si>
    <t>Szkolenia pracowników niebędących członkami korpusu służby cywilnej</t>
  </si>
  <si>
    <t>75075</t>
  </si>
  <si>
    <t>Promocja jednostek samorządu terytorialnego</t>
  </si>
  <si>
    <t>75085</t>
  </si>
  <si>
    <t>Wspólna obsługa jednostek samorządu terytorialnego</t>
  </si>
  <si>
    <t>75095</t>
  </si>
  <si>
    <t>4100</t>
  </si>
  <si>
    <t>Wynagrodzenia agencyjno-prowizyjne</t>
  </si>
  <si>
    <t>2820</t>
  </si>
  <si>
    <t>Dotacja celowa z budżetu na finansowanie lub dofinansowanie zadań zleconych do realizacji stowarzyszeniom</t>
  </si>
  <si>
    <t>Dotacje celowe z budżetu na finansowanie lub dofinansowanie kosztów realizacji inwestycji i zakupów inwestycyjnych jednostek nie zaliczanych do sektora finansów publicznych</t>
  </si>
  <si>
    <t>75414</t>
  </si>
  <si>
    <t>Obrona cywilna</t>
  </si>
  <si>
    <t>Zadania ratownictwa górskiego i wodnego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</si>
  <si>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</si>
  <si>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75416</t>
  </si>
  <si>
    <t>Straż gminna (miejska)</t>
  </si>
  <si>
    <t>757</t>
  </si>
  <si>
    <t>Obsługa długu publicznego</t>
  </si>
  <si>
    <t>75702</t>
  </si>
  <si>
    <t>Obsługa papierów wartościowych, kredytów i pożyczek oraz innych zobowiązań jednostek samorządu terytorialnego zaliczanych do tytułu dłużnego – kredyty i pożyczki</t>
  </si>
  <si>
    <t>8090</t>
  </si>
  <si>
    <t>Koszty emisji samorządowych papierów wartościowych oraz inne opłaty i prowizje</t>
  </si>
  <si>
    <t>8110</t>
  </si>
  <si>
    <t>Odsetki od samorządowych papierów wartościowych lub zaciągniętych przez jednostkę samorządu terytorialnego kredytów i pożyczek</t>
  </si>
  <si>
    <t>75818</t>
  </si>
  <si>
    <t>Rezerwy ogólne i celowe</t>
  </si>
  <si>
    <t>4810</t>
  </si>
  <si>
    <t>Rezerwy</t>
  </si>
  <si>
    <t>4240</t>
  </si>
  <si>
    <t>Zakup środków dydaktycznych i książek</t>
  </si>
  <si>
    <t>4330</t>
  </si>
  <si>
    <t>Zakup usług przez jednostki samorządu terytorialnego od innych jednostek samorządu terytorialnego</t>
  </si>
  <si>
    <t>4480</t>
  </si>
  <si>
    <t>Podatek od nieruchomości</t>
  </si>
  <si>
    <t>Przedszkola</t>
  </si>
  <si>
    <t>2540</t>
  </si>
  <si>
    <t>Dotacja podmiotowa z budżetu dla niepublicznej jednostki systemu oświaty</t>
  </si>
  <si>
    <t>4220</t>
  </si>
  <si>
    <t>Zakup środków żywności</t>
  </si>
  <si>
    <t>2320</t>
  </si>
  <si>
    <t>Dotacje celowe przekazane dla powiatu na zadania bieżące realizowane na podstawie porozumień (umów) między jednostkami samorządu terytorialnego</t>
  </si>
  <si>
    <t>80113</t>
  </si>
  <si>
    <t>Dowożenie uczniów do szkół</t>
  </si>
  <si>
    <t>80146</t>
  </si>
  <si>
    <t>Dokształcanie i doskonalenie nauczycieli</t>
  </si>
  <si>
    <t>80149</t>
  </si>
  <si>
    <t>Realizacja zadań wymagających stosowania specjalnej organizacji nauki i metod pracy dla dzieci w przedszkolach, oddziałach przedszkolnych w szkołach podstawowych i innych formach wychowania przedszkolnego</t>
  </si>
  <si>
    <t>80150</t>
  </si>
  <si>
    <t>Realizacja zadań wymagających stosowania specjalnej organizacji nauki i metod pracy dla dzieci i młodzieży w szkołach podstawowych</t>
  </si>
  <si>
    <t>Dotacje celowe w ramach programów finansowanych z udziałem środków europejskich oraz środków, o których mowa w art. 5 ust. 1 pkt 3 oraz ust. 3 pkt 5 i 6 ustawy, lub płatności w ramach budżetu środków europejskich, z wyłączeniem wydatków klasyfikowanych w paragrafie 205</t>
  </si>
  <si>
    <t>Zwrot niewykorzystanych dotacji oraz płatności</t>
  </si>
  <si>
    <t>4017</t>
  </si>
  <si>
    <t>4019</t>
  </si>
  <si>
    <t>4117</t>
  </si>
  <si>
    <t>4119</t>
  </si>
  <si>
    <t>4127</t>
  </si>
  <si>
    <t>4129</t>
  </si>
  <si>
    <t>4217</t>
  </si>
  <si>
    <t>4219</t>
  </si>
  <si>
    <t>4247</t>
  </si>
  <si>
    <t>4249</t>
  </si>
  <si>
    <t>4307</t>
  </si>
  <si>
    <t>4309</t>
  </si>
  <si>
    <t>Ochrona zdrowia</t>
  </si>
  <si>
    <t>Szpitale ogólne</t>
  </si>
  <si>
    <t>Dotacje celowe z budżetu na finansowanie lub dofinansowanie kosztów realizacji inwestycji i zakupów inwestycyjnych innych jednostek sektora finansów publicznych</t>
  </si>
  <si>
    <t>85153</t>
  </si>
  <si>
    <t>Zwalczanie narkomanii</t>
  </si>
  <si>
    <t>85154</t>
  </si>
  <si>
    <t>Przeciwdziałanie alkoholizmowi</t>
  </si>
  <si>
    <t>2710</t>
  </si>
  <si>
    <t>Dotacja celowa na pomoc finansową udzielaną między jednostkami samorządu terytorialnego na dofinansowanie własnych zadań bieżących</t>
  </si>
  <si>
    <t>85195</t>
  </si>
  <si>
    <t>85202</t>
  </si>
  <si>
    <t>Domy pomocy społecznej</t>
  </si>
  <si>
    <t>4530</t>
  </si>
  <si>
    <t>Podatek od towarów i usług (VAT).</t>
  </si>
  <si>
    <t>85205</t>
  </si>
  <si>
    <t>Zadania w zakresie przeciwdziałania przemocy w rodzinie</t>
  </si>
  <si>
    <t>Zwrot dotacji oraz płatności wykorzystanych niezgodnie z przeznaczeniem lub wykorzystanych z naruszeniem procedur, o których mowa w art. 184 ustawy, pobranych nienależnie lub w nadmiernej wysokości</t>
  </si>
  <si>
    <t>4130</t>
  </si>
  <si>
    <t>Składki na ubezpieczenie zdrowotne</t>
  </si>
  <si>
    <t>3110</t>
  </si>
  <si>
    <t>Świadczenia społeczne</t>
  </si>
  <si>
    <t>85232</t>
  </si>
  <si>
    <t>Centra integracji społecznej</t>
  </si>
  <si>
    <t>85295</t>
  </si>
  <si>
    <t>853</t>
  </si>
  <si>
    <t>Pozostałe zadania w zakresie polityki społecznej</t>
  </si>
  <si>
    <t>85395</t>
  </si>
  <si>
    <t>4177</t>
  </si>
  <si>
    <t>85401</t>
  </si>
  <si>
    <t>Świetlice szkolne</t>
  </si>
  <si>
    <t>3240</t>
  </si>
  <si>
    <t>Stypendia dla uczniów</t>
  </si>
  <si>
    <t>85416</t>
  </si>
  <si>
    <t>Pomoc materialna dla uczniów o charakterze motywacyjnym</t>
  </si>
  <si>
    <t>4560</t>
  </si>
  <si>
    <t>Odsetki od dotacji oraz płatności: wykorzystanych niezgodnie z przeznaczeniem lub wykorzystanych z naruszeniem procedur, o których mowa w art. 184 ustawy, pobranych nienależnie lub  w nadmiernej wysokości</t>
  </si>
  <si>
    <t>Świadczenia rodzinne, świadczenie z funduszu alimentacyjnego oraz składki na ubezpieczenia emerytalne i rentowe z ubezpieczenia społecznego</t>
  </si>
  <si>
    <t>85508</t>
  </si>
  <si>
    <t>Rodziny zastępcze</t>
  </si>
  <si>
    <t>85510</t>
  </si>
  <si>
    <t>Działalność placówek opiekuńczo-wychowawczych</t>
  </si>
  <si>
    <t>Gospodarka ściekowa i ochrona wód</t>
  </si>
  <si>
    <t>90003</t>
  </si>
  <si>
    <t>Oczyszczanie miast i wsi</t>
  </si>
  <si>
    <t>90004</t>
  </si>
  <si>
    <t>Utrzymanie zieleni w miastach i gminach</t>
  </si>
  <si>
    <t>Ochrona powietrza atmosferycznego i klimatu</t>
  </si>
  <si>
    <t>90013</t>
  </si>
  <si>
    <t>Schroniska dla zwierząt</t>
  </si>
  <si>
    <t>Oświetlenie ulic, placów i dróg</t>
  </si>
  <si>
    <t>90026</t>
  </si>
  <si>
    <t>Pozostałe działania związane z gospodarką odpadami</t>
  </si>
  <si>
    <t>92105</t>
  </si>
  <si>
    <t>Pozostałe zadania w zakresie kultury</t>
  </si>
  <si>
    <t>2480</t>
  </si>
  <si>
    <t>Dotacja podmiotowa z budżetu dla samorządowej instytucji kultury</t>
  </si>
  <si>
    <t>92116</t>
  </si>
  <si>
    <t>Biblioteki</t>
  </si>
  <si>
    <t>92118</t>
  </si>
  <si>
    <t>Muzea</t>
  </si>
  <si>
    <t>92120</t>
  </si>
  <si>
    <t>Ochrona zabytków i opieka nad zabytkami</t>
  </si>
  <si>
    <t>2720</t>
  </si>
  <si>
    <t>Dotacje celowe z budżetu na finansowanie lub dofinansowanie prac remontowych i konserwatorskich obiektów zabytkowych przekazane jednostkom niezaliczanym do sektora finansów publicznych</t>
  </si>
  <si>
    <t>92127</t>
  </si>
  <si>
    <t>Działalność dotycząca miejsc pamięci narodowej oraz ochrony pamięci walk i męczeństwa</t>
  </si>
  <si>
    <t>92195</t>
  </si>
  <si>
    <t>ZESTAWIENIE PLANOWANYCH KWOT DOTACJI W 2019 ROKU</t>
  </si>
  <si>
    <t>Dotacje udzielone z budżetu Gminy  na zadania bieżące</t>
  </si>
  <si>
    <t>§</t>
  </si>
  <si>
    <t>Plan</t>
  </si>
  <si>
    <t xml:space="preserve">Zmiana </t>
  </si>
  <si>
    <t>Plan 
po zmianie</t>
  </si>
  <si>
    <t xml:space="preserve">I. </t>
  </si>
  <si>
    <t>Dotacje dla jednostek sektora finansów publicznych</t>
  </si>
  <si>
    <t xml:space="preserve">1. </t>
  </si>
  <si>
    <t xml:space="preserve">Dotacja podmiotowa </t>
  </si>
  <si>
    <t>2.</t>
  </si>
  <si>
    <t xml:space="preserve">Dotacje celowe </t>
  </si>
  <si>
    <t>Transport i łaczność</t>
  </si>
  <si>
    <t xml:space="preserve">Dotacje celowe przekazane gminie na zadania bieżące realizowane na podstawie porozumień (umów)  między jednostkami samorządu terytorialnego </t>
  </si>
  <si>
    <t xml:space="preserve">Dotacje celowe przekazane dla powiatu na zadania bieżące realizowane na podstawie porozumień (umów)  między jednostkami samorządu terytorialnego </t>
  </si>
  <si>
    <t>Dotacja celowa na pomoc finansową udzieloną między jednostkami samorządu terytorialnego na dofiansowanie własnych zadań bieżących</t>
  </si>
  <si>
    <t>Dotacje celowe przekazane do powiatu na zadania bieżące realizowane na podstawie porozumień (umów)  między jednostkami samorządu terytorialnego</t>
  </si>
  <si>
    <t>3.</t>
  </si>
  <si>
    <t>Dotacja przedmiotowa</t>
  </si>
  <si>
    <t>Zakład gospodarki mieszkaniowej</t>
  </si>
  <si>
    <t xml:space="preserve">II. </t>
  </si>
  <si>
    <t>Dotacje dla jednostek spoza sektora finansów publicznych</t>
  </si>
  <si>
    <t>1.</t>
  </si>
  <si>
    <t>Dotacja celowa</t>
  </si>
  <si>
    <t>Dotacja celowa z budżetu na finansowanie lub dofinansowanie zadań zleconych do realizacji pozostałym jednostkom niezaliczanym do sektora finansów publicznych</t>
  </si>
  <si>
    <t>Dotacja celowa z budżetu jednostki samorządu terytorialnego, udzielone w trybie art. 221 ustawy, na finansowanie lub dofinansowanie zadań zleconych do realizacji organizacjom prowadzącym działalność pożytku publicznego</t>
  </si>
  <si>
    <t>Dotacje celowe w ramach programów finansowanych z udziałem środków europiejskich oraz środków, o kórych mowa w art. 5 ust.1 pkt 3 oraz ust. 3 pkt 5 i 6 ustawy, lub płatności w ramach budżetu środków europejskich, z wyłączeniem dochodów klasyfikowanych w paragrafie 205</t>
  </si>
  <si>
    <t>Kultura fizyczna i sport</t>
  </si>
  <si>
    <t>Dotacje udzielone z budżetu na zadania majątkowe</t>
  </si>
  <si>
    <t>Dotacja celowa z budżetu na finansowanie lub dofinansowanie kosztów realizacji inwestycji i zakupów inwestycyjnych jednostek niezaliczanych do sektora finansow publicznych</t>
  </si>
  <si>
    <t>Dotacje z budżetu na finansowanie lub dofinansowanie kosztów ralizacji inwestycji i zakupów inwestycyjnych innych jednostek sektora finansów publicznych</t>
  </si>
  <si>
    <t>Dotacja celowa z budżetu na finansowanie lub dofinansowanie kosztów realizacji inwestycji i zakupów inwestycyjnych jednostek niezaliczanych do sektora finansów publicznych</t>
  </si>
  <si>
    <t>Ochrona komunalna i ochrona środowiska</t>
  </si>
  <si>
    <t>Gospodarka  ściekowa i ochrona wód</t>
  </si>
  <si>
    <t>OGÓŁEM: bieżące i majątkowe</t>
  </si>
  <si>
    <t>Załącznik nr 2 do Uchwały nr XIX/…./2019</t>
  </si>
  <si>
    <t>WYKAZ WYDATKÓW MAJĄTKOWYCH GMINY UJĘTYCH W PLANIE BUDŻETU NA ROK 2019</t>
  </si>
  <si>
    <t>Lp.</t>
  </si>
  <si>
    <t>Nazwa zadania majątkowego</t>
  </si>
  <si>
    <t xml:space="preserve">Dział </t>
  </si>
  <si>
    <t>Planowane środki finansowe
 na 2019 rok</t>
  </si>
  <si>
    <t>Plan po zmianie</t>
  </si>
  <si>
    <t>4</t>
  </si>
  <si>
    <t>5</t>
  </si>
  <si>
    <t>6</t>
  </si>
  <si>
    <t>7</t>
  </si>
  <si>
    <t>8</t>
  </si>
  <si>
    <t>Wniesienie wkładu pieniężnego do Spółki prawa handlowego AQUABELLIS Sp. Z o.o w Rogoźnie</t>
  </si>
  <si>
    <t>2</t>
  </si>
  <si>
    <r>
      <t xml:space="preserve">Modernizacja terenu przy boisku sportowym - budowa kompleksu rekreacyjno-sportowego w Garbatce
</t>
    </r>
    <r>
      <rPr>
        <i/>
        <sz val="9"/>
        <rFont val="Arial CE"/>
        <charset val="238"/>
      </rPr>
      <t>(projekt w konkursie Wielkoplska Odnowa Wsi - przedsięwzięcie funduszu sołeckiego - 3.000 zł, z budżetu 10.000 zl)</t>
    </r>
  </si>
  <si>
    <t>3</t>
  </si>
  <si>
    <r>
      <t xml:space="preserve">Przebudowa chodników na terenie gminy wraz z infrastrukturą:
</t>
    </r>
    <r>
      <rPr>
        <i/>
        <sz val="10"/>
        <rFont val="Arial CE"/>
        <charset val="238"/>
      </rPr>
      <t>- ul. Gościnna; 
- ul. M. Poznańska; 
- Plac Powstańców Wielkopolskich wraz z monitoringiem</t>
    </r>
  </si>
  <si>
    <t>Przebudowa obiektu mostowego na rzece Rudka</t>
  </si>
  <si>
    <t>Wykonanie progu zwalniającego na ul. Mickiewicza w Rogoźnie</t>
  </si>
  <si>
    <t>Wykonanie projektu drogi ul. Żurawiej w Rogoźnie</t>
  </si>
  <si>
    <r>
      <t xml:space="preserve">Budowa drogi gminnej nr 272522P w Dziewczej Strudze  - etap II
</t>
    </r>
    <r>
      <rPr>
        <i/>
        <sz val="10"/>
        <rFont val="Arial CE"/>
        <charset val="238"/>
      </rPr>
      <t>(pomoc finansowa z Urzędu Marszałkowskiego 56.250 zł)</t>
    </r>
  </si>
  <si>
    <t>Wykonanie dokumentacji budowy drogi nr 272538P w Garbatce</t>
  </si>
  <si>
    <t>9</t>
  </si>
  <si>
    <t>Wykonanie dokumentacji budowy chodnika przy drodze nr 273520P od drogi nr 272514P do sali wiejskiej w Gościejewie</t>
  </si>
  <si>
    <t>10</t>
  </si>
  <si>
    <t>Zakup i montaż progu zwalniającego na ul. Seminarailnej w Rogoźnie</t>
  </si>
  <si>
    <t>11</t>
  </si>
  <si>
    <t>Budowa ulicy Długiej i Seminarialnej w Rogoźnie</t>
  </si>
  <si>
    <t>12</t>
  </si>
  <si>
    <t>Przebudowa chodnika przy drodze nr 272514P w Gościejewie od drogi krajowej nr 11 do drogi 273520P</t>
  </si>
  <si>
    <t>13</t>
  </si>
  <si>
    <t>Zakup nieruchomości gruntowych</t>
  </si>
  <si>
    <t>14</t>
  </si>
  <si>
    <t>Zakup nieruchomości gruntowej od SM w Obornikach</t>
  </si>
  <si>
    <t>15</t>
  </si>
  <si>
    <t>Zakup głównego serwera plików dla Urzędu Miejskiego</t>
  </si>
  <si>
    <t>16</t>
  </si>
  <si>
    <t>Zakup wraz z montażem platformy hydraulicznej dla osób niepełnosprawnych typ DHP do Urzędu Miejskiego</t>
  </si>
  <si>
    <t>17</t>
  </si>
  <si>
    <r>
      <t xml:space="preserve">Wyłożenie kostką brukową wjazdu na płytę placu OSP
</t>
    </r>
    <r>
      <rPr>
        <i/>
        <sz val="10"/>
        <rFont val="Arial CE"/>
        <charset val="238"/>
      </rPr>
      <t>(przedsięwzięcie funduszu sołeckiego Parkowo)</t>
    </r>
  </si>
  <si>
    <t>18</t>
  </si>
  <si>
    <t>Dofinansowanie zakupu rozpieraka kolumnowego do zestawu ratownictwa drogowego dla OSP Gościejewo</t>
  </si>
  <si>
    <t>19</t>
  </si>
  <si>
    <t>Zakup skutera ratowniczego z możliwością holowania platformy ratowniczej oraz przyczepą podłodziową</t>
  </si>
  <si>
    <t>20</t>
  </si>
  <si>
    <t>Wykonanie klimatyzacji 
(w serwerowni i pracowniach internetowych)</t>
  </si>
  <si>
    <t>21</t>
  </si>
  <si>
    <t xml:space="preserve">Wykonanie ogrodzenia boiska sportowego wraz z monitoringiem </t>
  </si>
  <si>
    <t>22</t>
  </si>
  <si>
    <r>
      <t xml:space="preserve">Przebudowa boiska wielofunkcyjnego w Szkole Podstawowej nr 2 w Rogoźnie
</t>
    </r>
    <r>
      <rPr>
        <i/>
        <sz val="10"/>
        <rFont val="Arial CE"/>
        <charset val="238"/>
      </rPr>
      <t>(dofinansowanie z Ministerstwa Sportu i Turystyki  258.466 zł)</t>
    </r>
  </si>
  <si>
    <t>23</t>
  </si>
  <si>
    <t>Zakup kilimaryzacji dla Przedszkola nr 1 w Rogoźnie</t>
  </si>
  <si>
    <t>24</t>
  </si>
  <si>
    <t>Dofinansowanie do zakupu sprzętu specjalistycznego dla SP ZOZ w Obornikach</t>
  </si>
  <si>
    <t>25</t>
  </si>
  <si>
    <t xml:space="preserve">Rozbudowa Sali rehabilitacyjnej i stołówki dla Środowiskowego Domu Samopomocy w Rogoźnie </t>
  </si>
  <si>
    <t>26</t>
  </si>
  <si>
    <t>Wykonanie przyłączy kanalizacji sanitarnej podciśnieniowej i grawitacyjnej</t>
  </si>
  <si>
    <t>27</t>
  </si>
  <si>
    <t>Odpłatne nabycie sieci kanalizacji deszczowej w Rogoźnie 
(ul. Kościuszki i Padrewskiego)</t>
  </si>
  <si>
    <t>28</t>
  </si>
  <si>
    <t>Dofinansowanie budowy przydomowych oczyszczalni ścieków na terenie gminy Rogoźno</t>
  </si>
  <si>
    <t>29</t>
  </si>
  <si>
    <t>Dofinansowanie wymiany źródeł ciepła w budynkach i lokalach mieszkalnych zlokalizowanych na terenie gminy Rogoźno</t>
  </si>
  <si>
    <t>30</t>
  </si>
  <si>
    <t>Kablowanie sieci energetycznej oświetlenia wraz z wymianą słupów i opraw oświetleniowych na ul. Gościnnej w Rogoźnie</t>
  </si>
  <si>
    <t>31</t>
  </si>
  <si>
    <t>Oświetlenie terenu przy świetlicy wiejskiej w Studzieńcu</t>
  </si>
  <si>
    <t>32</t>
  </si>
  <si>
    <t>Budowa oświetlenia na ul. Południowej w Rogoźnie</t>
  </si>
  <si>
    <t>33</t>
  </si>
  <si>
    <t>Dofinansowanie do modernizacji infrastruktury - linii energetycznej Rodzinnych Ogrodów Działkowych im. K. Marcinkowskiego w Rogoźnie</t>
  </si>
  <si>
    <t>34</t>
  </si>
  <si>
    <t>Dofinansowanie do modernizacji sieci wodociągowej Rodzinnych Ogrodów Działkowych im. Czerwony Mak w Rogoźnie</t>
  </si>
  <si>
    <t>35</t>
  </si>
  <si>
    <t>Zakup i montaż bramy wjazdowej, furtki oraz ogrodzenia przed salą wiejską w Studzieńcu</t>
  </si>
  <si>
    <t>36</t>
  </si>
  <si>
    <t>Przebudowa placu przy sali wiejskiej w Studzieńcu</t>
  </si>
  <si>
    <t>37</t>
  </si>
  <si>
    <t>Wykonanie sanitariatów w świetlicy wiejskiej w Nienawiszczu</t>
  </si>
  <si>
    <t>38</t>
  </si>
  <si>
    <t>Budowa architektury sportowej- zagospodarowanie terenu plaży za Jeziorem</t>
  </si>
  <si>
    <t>środki własne poza projektem</t>
  </si>
  <si>
    <t>dofinansowanie EFR (PROW)</t>
  </si>
  <si>
    <t>udział własny</t>
  </si>
  <si>
    <t>39</t>
  </si>
  <si>
    <t>Budowa małej architektury w Parku Niepodległości</t>
  </si>
  <si>
    <t>40</t>
  </si>
  <si>
    <t>Budowa miasteczka ruchu drogowego</t>
  </si>
  <si>
    <t>41</t>
  </si>
  <si>
    <t>Zakup i montaż trzech piłkochwytów na boisku w Karolewie i Gościejewie</t>
  </si>
  <si>
    <t>42</t>
  </si>
  <si>
    <r>
      <t xml:space="preserve">Budowa wiaty biesiadnej wraz z budynkiem przyległym - etap III
</t>
    </r>
    <r>
      <rPr>
        <i/>
        <sz val="10"/>
        <rFont val="Arial CE"/>
        <charset val="238"/>
      </rPr>
      <t>(Przedsięwzięcie funduszu sołeckiego wsi Garbatka )</t>
    </r>
  </si>
  <si>
    <t>43</t>
  </si>
  <si>
    <r>
      <t xml:space="preserve">Budowa otwartej strefy aktywności wariant rozszerzony przy ul. Nowej 
w Rogoźnie
</t>
    </r>
    <r>
      <rPr>
        <i/>
        <sz val="10"/>
        <rFont val="Arial CE"/>
        <charset val="238"/>
      </rPr>
      <t>(dofinansowanie z Ministerstwa Sportu i Turystyki 50.000 zł)</t>
    </r>
    <r>
      <rPr>
        <sz val="10"/>
        <rFont val="Arial CE"/>
        <family val="2"/>
        <charset val="238"/>
      </rPr>
      <t xml:space="preserve">
</t>
    </r>
  </si>
  <si>
    <t>44</t>
  </si>
  <si>
    <r>
      <t xml:space="preserve">Budowa otwartej strefy aktywności wariant podstawowy przy ul. Nowej 
w Rogoźnie
</t>
    </r>
    <r>
      <rPr>
        <i/>
        <sz val="10"/>
        <rFont val="Arial CE"/>
        <charset val="238"/>
      </rPr>
      <t>(dofinansowanie z Ministerstwa Sportu i Turystyki 23.400 zł)</t>
    </r>
    <r>
      <rPr>
        <sz val="10"/>
        <rFont val="Arial CE"/>
        <family val="2"/>
        <charset val="238"/>
      </rPr>
      <t xml:space="preserve">
</t>
    </r>
  </si>
  <si>
    <t>Załącznik nr 3 do Uchwały nr XX/.../2019</t>
  </si>
  <si>
    <t>z dnia  30 października 2019 roku</t>
  </si>
  <si>
    <t xml:space="preserve">Plan dochodów, dotacji i wydatków związanych z realizacją zadań  z zakresu administracji rządowej i innych zadań zleconych gminie ustawami
 na 2019 rok </t>
  </si>
  <si>
    <t>a) plan dotacji i wydatków</t>
  </si>
  <si>
    <t>Nazwa</t>
  </si>
  <si>
    <t>Dotacje</t>
  </si>
  <si>
    <t xml:space="preserve">Wydatki </t>
  </si>
  <si>
    <t>zmiana</t>
  </si>
  <si>
    <t>Plan po zmianie na 14.10.2019r.</t>
  </si>
  <si>
    <t>Dotacje celowe otrzymane z budżetu państwa na realizację zadań bieżących z zakresu administracji rządowej oraz innych zadań zleconych gminie (związkom gmin) ustawami</t>
  </si>
  <si>
    <t>Składki na Fundusz Pracy oraz Solidarnościowy Fundusz Wsparcia Osob Niepełnosprawnych</t>
  </si>
  <si>
    <t xml:space="preserve">Urzędy naczelnych organów władzy państwowej, kontroli i ochrony prawa </t>
  </si>
  <si>
    <t>Dotacje celowe otrzymane z budżetu państwa na inwestycje i zakupy inwestycyjne z zakresu administracji rządowej oraz innych zadń zleconych gminom ustawami</t>
  </si>
  <si>
    <t>Wydatki osobowe niezaliczane do wynagrodzeń</t>
  </si>
  <si>
    <t>Dodatkowe wynagrodzenia roczne</t>
  </si>
  <si>
    <t>Opłaty z tytułu zakupu usług telekomunikacyjnych telefonii komórkowej</t>
  </si>
  <si>
    <t>Składki na ubezpieczenie zdrowotne opłacane za osoby pobierające niektóre świadczenia z pomocy społecznej, niektóre świadczenia rozdzinne oraz za osoby uczestniczące w zajęciach w centrum intergacji społecznej</t>
  </si>
  <si>
    <t>Świadczenia wychowawcze</t>
  </si>
  <si>
    <t>Dotacje celowe otrzymane z budżetu państwa na zadania bieżące z zakresu administracji rządowej zlecone gminom (związkom gmin, związkom powiatowo-gminnym), związane z realizacją świadczenia wychowawczego stanowiącego pomoc państwa w wychowaniu dzieci</t>
  </si>
  <si>
    <t>Zakup uslau obejmujących wykonanie ekspertyz, analiz i opinii</t>
  </si>
  <si>
    <t>Składki na ubezpieczenie zdrowotne opłacane za osoby pobierające niektóre świadczenia z pomocy społecznej, niektóre świadczenia rozdzinne , zgodnie z ptrzepisami ustawy o świadczeniach rozdzinnych oraz za osoby pobierające zasiłki dla opiekunów, zgodnie z przepisami ustawy z dnia 4 kwietnia 2014 r. o ustaleniu i wypłacie zasiłków dla opiekunów</t>
  </si>
  <si>
    <t>OGÓŁEM:</t>
  </si>
  <si>
    <t>Plan po zmianie na 30.10.2019r.</t>
  </si>
  <si>
    <t>Załącznik nr 3 do Uchwały nr XX/…./2019</t>
  </si>
  <si>
    <t>z dnia 30 października  2019 roku</t>
  </si>
  <si>
    <t>Załącznik nr 1 do Uchwały nr XX/…. /2019
Rady Miejskiej w Rogoźnie 
z dnia 30 października 2019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</si>
</sst>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;\-#,##0.00"/>
    <numFmt numFmtId="165" formatCode="???"/>
    <numFmt numFmtId="166" formatCode="?????"/>
    <numFmt numFmtId="167" formatCode="????"/>
    <numFmt numFmtId="168" formatCode="#,##0.00_ ;\-#,##0.00\ "/>
  </numFmts>
  <fonts count="6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.25"/>
      <color rgb="FF000000"/>
      <name val="Arial"/>
      <family val="2"/>
      <charset val="238"/>
    </font>
    <font>
      <sz val="8.25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9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color indexed="8"/>
      <name val="Arial"/>
      <family val="2"/>
      <charset val="1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8.5"/>
      <color indexed="8"/>
      <name val="Arial"/>
      <family val="2"/>
      <charset val="1"/>
    </font>
    <font>
      <sz val="12"/>
      <name val="Calibri"/>
      <family val="2"/>
      <charset val="238"/>
    </font>
    <font>
      <b/>
      <sz val="10"/>
      <color indexed="8"/>
      <name val="Arial"/>
      <family val="2"/>
      <charset val="1"/>
    </font>
    <font>
      <b/>
      <sz val="10"/>
      <name val="Arial"/>
      <family val="2"/>
      <charset val="238"/>
    </font>
    <font>
      <b/>
      <sz val="10"/>
      <name val="Arial"/>
      <family val="2"/>
      <charset val="1"/>
    </font>
    <font>
      <sz val="10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i/>
      <sz val="9"/>
      <name val="Arial CE"/>
      <charset val="238"/>
    </font>
    <font>
      <i/>
      <sz val="10"/>
      <name val="Arial CE"/>
      <charset val="238"/>
    </font>
    <font>
      <sz val="10"/>
      <name val="Arial CE"/>
      <charset val="238"/>
    </font>
    <font>
      <b/>
      <sz val="11"/>
      <name val="Arial CE"/>
      <family val="2"/>
      <charset val="238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  <charset val="238"/>
    </font>
    <font>
      <sz val="9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sz val="8"/>
      <name val="Arial CE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8.5"/>
      <name val="Arial CE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FF"/>
      </patternFill>
    </fill>
    <fill>
      <patternFill patternType="solid">
        <fgColor rgb="FFA9A9A9"/>
      </patternFill>
    </fill>
    <fill>
      <patternFill patternType="solid">
        <fgColor rgb="FFD3D3D3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theme="0" tint="-0.14999847407452621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14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/>
    <xf numFmtId="0" fontId="5" fillId="2" borderId="0" applyNumberFormat="0" applyBorder="0" applyAlignment="0" applyProtection="0"/>
    <xf numFmtId="0" fontId="7" fillId="0" borderId="0"/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6" fillId="0" borderId="0"/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9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10" fillId="0" borderId="0"/>
    <xf numFmtId="0" fontId="11" fillId="0" borderId="0"/>
    <xf numFmtId="0" fontId="11" fillId="0" borderId="0"/>
    <xf numFmtId="0" fontId="8" fillId="0" borderId="0" applyNumberFormat="0" applyFill="0" applyBorder="0" applyAlignment="0" applyProtection="0">
      <alignment vertical="top"/>
    </xf>
    <xf numFmtId="0" fontId="11" fillId="0" borderId="0"/>
    <xf numFmtId="0" fontId="9" fillId="0" borderId="0" applyNumberFormat="0" applyFill="0" applyBorder="0" applyAlignment="0" applyProtection="0">
      <alignment vertical="top"/>
    </xf>
    <xf numFmtId="0" fontId="10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</xf>
    <xf numFmtId="0" fontId="1" fillId="0" borderId="0"/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2" fillId="0" borderId="0"/>
    <xf numFmtId="0" fontId="47" fillId="0" borderId="0"/>
    <xf numFmtId="44" fontId="47" fillId="0" borderId="0" applyFont="0" applyFill="0" applyBorder="0" applyAlignment="0" applyProtection="0"/>
  </cellStyleXfs>
  <cellXfs count="698">
    <xf numFmtId="0" fontId="0" fillId="0" borderId="0" xfId="0"/>
    <xf numFmtId="0" fontId="10" fillId="3" borderId="0" xfId="21" applyFill="1" applyAlignment="1">
      <alignment horizontal="left" vertical="top" wrapText="1"/>
    </xf>
    <xf numFmtId="0" fontId="14" fillId="3" borderId="34" xfId="21" applyFont="1" applyFill="1" applyBorder="1" applyAlignment="1">
      <alignment horizontal="center" vertical="center" wrapText="1"/>
    </xf>
    <xf numFmtId="0" fontId="15" fillId="4" borderId="34" xfId="21" applyFont="1" applyFill="1" applyBorder="1" applyAlignment="1">
      <alignment horizontal="center" vertical="center" wrapText="1"/>
    </xf>
    <xf numFmtId="0" fontId="16" fillId="4" borderId="35" xfId="21" applyFont="1" applyFill="1" applyBorder="1" applyAlignment="1">
      <alignment horizontal="center" vertical="center" wrapText="1"/>
    </xf>
    <xf numFmtId="0" fontId="15" fillId="4" borderId="34" xfId="21" applyFont="1" applyFill="1" applyBorder="1" applyAlignment="1">
      <alignment horizontal="left" vertical="center" wrapText="1"/>
    </xf>
    <xf numFmtId="164" fontId="15" fillId="4" borderId="34" xfId="21" applyNumberFormat="1" applyFont="1" applyFill="1" applyBorder="1" applyAlignment="1">
      <alignment horizontal="right" vertical="center" wrapText="1"/>
    </xf>
    <xf numFmtId="0" fontId="17" fillId="3" borderId="36" xfId="21" applyFont="1" applyFill="1" applyBorder="1" applyAlignment="1">
      <alignment horizontal="center" vertical="center" wrapText="1"/>
    </xf>
    <xf numFmtId="0" fontId="16" fillId="5" borderId="35" xfId="21" applyFont="1" applyFill="1" applyBorder="1" applyAlignment="1">
      <alignment horizontal="center" vertical="center" wrapText="1"/>
    </xf>
    <xf numFmtId="0" fontId="16" fillId="5" borderId="34" xfId="21" applyFont="1" applyFill="1" applyBorder="1" applyAlignment="1">
      <alignment horizontal="left" vertical="center" wrapText="1"/>
    </xf>
    <xf numFmtId="164" fontId="16" fillId="5" borderId="34" xfId="21" applyNumberFormat="1" applyFont="1" applyFill="1" applyBorder="1" applyAlignment="1">
      <alignment horizontal="right" vertical="center" wrapText="1"/>
    </xf>
    <xf numFmtId="0" fontId="17" fillId="3" borderId="37" xfId="21" applyFont="1" applyFill="1" applyBorder="1" applyAlignment="1">
      <alignment horizontal="center" vertical="center" wrapText="1"/>
    </xf>
    <xf numFmtId="0" fontId="16" fillId="3" borderId="34" xfId="21" applyFont="1" applyFill="1" applyBorder="1" applyAlignment="1">
      <alignment horizontal="center" vertical="center" wrapText="1"/>
    </xf>
    <xf numFmtId="0" fontId="16" fillId="3" borderId="34" xfId="21" applyFont="1" applyFill="1" applyBorder="1" applyAlignment="1">
      <alignment horizontal="left" vertical="center" wrapText="1"/>
    </xf>
    <xf numFmtId="164" fontId="16" fillId="3" borderId="34" xfId="21" applyNumberFormat="1" applyFont="1" applyFill="1" applyBorder="1" applyAlignment="1">
      <alignment horizontal="right" vertical="center" wrapText="1"/>
    </xf>
    <xf numFmtId="0" fontId="21" fillId="0" borderId="0" xfId="41" applyFont="1"/>
    <xf numFmtId="0" fontId="3" fillId="0" borderId="0" xfId="1" applyFont="1" applyAlignment="1">
      <alignment wrapText="1"/>
    </xf>
    <xf numFmtId="0" fontId="3" fillId="0" borderId="0" xfId="1" applyFont="1" applyAlignment="1"/>
    <xf numFmtId="0" fontId="22" fillId="0" borderId="0" xfId="41" applyFont="1" applyAlignment="1">
      <alignment horizontal="left" vertical="top"/>
    </xf>
    <xf numFmtId="0" fontId="23" fillId="0" borderId="0" xfId="0" applyFont="1" applyAlignment="1">
      <alignment horizontal="left" vertical="top"/>
    </xf>
    <xf numFmtId="0" fontId="4" fillId="0" borderId="0" xfId="1" applyFont="1" applyAlignment="1">
      <alignment wrapText="1"/>
    </xf>
    <xf numFmtId="0" fontId="25" fillId="0" borderId="0" xfId="41" applyFont="1" applyAlignment="1">
      <alignment horizontal="center" vertical="center"/>
    </xf>
    <xf numFmtId="0" fontId="26" fillId="0" borderId="0" xfId="41" applyFont="1"/>
    <xf numFmtId="0" fontId="28" fillId="0" borderId="32" xfId="41" applyFont="1" applyBorder="1" applyAlignment="1">
      <alignment horizontal="center" vertical="center"/>
    </xf>
    <xf numFmtId="0" fontId="29" fillId="0" borderId="33" xfId="41" applyFont="1" applyBorder="1" applyAlignment="1">
      <alignment horizontal="center" vertical="center"/>
    </xf>
    <xf numFmtId="0" fontId="30" fillId="0" borderId="38" xfId="41" applyFont="1" applyBorder="1" applyAlignment="1">
      <alignment horizontal="center" vertical="center"/>
    </xf>
    <xf numFmtId="49" fontId="31" fillId="0" borderId="38" xfId="41" applyNumberFormat="1" applyFont="1" applyBorder="1" applyAlignment="1">
      <alignment horizontal="center" vertical="center" wrapText="1"/>
    </xf>
    <xf numFmtId="0" fontId="32" fillId="0" borderId="21" xfId="41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30" fillId="0" borderId="39" xfId="41" applyFont="1" applyBorder="1" applyAlignment="1">
      <alignment horizontal="left" vertical="center"/>
    </xf>
    <xf numFmtId="4" fontId="31" fillId="0" borderId="39" xfId="41" applyNumberFormat="1" applyFont="1" applyBorder="1" applyAlignment="1">
      <alignment horizontal="right" vertical="center" wrapText="1"/>
    </xf>
    <xf numFmtId="4" fontId="31" fillId="0" borderId="41" xfId="41" applyNumberFormat="1" applyFont="1" applyBorder="1" applyAlignment="1">
      <alignment horizontal="right" vertical="center" wrapText="1"/>
    </xf>
    <xf numFmtId="0" fontId="33" fillId="0" borderId="8" xfId="41" applyFont="1" applyBorder="1" applyAlignment="1">
      <alignment vertical="center" wrapText="1"/>
    </xf>
    <xf numFmtId="4" fontId="5" fillId="0" borderId="1" xfId="41" applyNumberFormat="1" applyFont="1" applyBorder="1" applyAlignment="1">
      <alignment horizontal="right" vertical="center"/>
    </xf>
    <xf numFmtId="4" fontId="5" fillId="0" borderId="2" xfId="41" applyNumberFormat="1" applyFont="1" applyBorder="1" applyAlignment="1">
      <alignment horizontal="right" vertical="center"/>
    </xf>
    <xf numFmtId="165" fontId="34" fillId="6" borderId="32" xfId="41" applyNumberFormat="1" applyFont="1" applyFill="1" applyBorder="1" applyAlignment="1">
      <alignment horizontal="left" vertical="top" wrapText="1"/>
    </xf>
    <xf numFmtId="0" fontId="21" fillId="6" borderId="32" xfId="41" applyFont="1" applyFill="1" applyBorder="1" applyAlignment="1">
      <alignment vertical="top" wrapText="1"/>
    </xf>
    <xf numFmtId="0" fontId="21" fillId="6" borderId="33" xfId="41" applyFont="1" applyFill="1" applyBorder="1" applyAlignment="1">
      <alignment vertical="top" wrapText="1"/>
    </xf>
    <xf numFmtId="0" fontId="34" fillId="6" borderId="38" xfId="41" applyFont="1" applyFill="1" applyBorder="1" applyAlignment="1">
      <alignment horizontal="left" vertical="top" wrapText="1"/>
    </xf>
    <xf numFmtId="4" fontId="24" fillId="6" borderId="38" xfId="41" applyNumberFormat="1" applyFont="1" applyFill="1" applyBorder="1" applyAlignment="1">
      <alignment horizontal="right" vertical="center"/>
    </xf>
    <xf numFmtId="4" fontId="24" fillId="6" borderId="42" xfId="41" applyNumberFormat="1" applyFont="1" applyFill="1" applyBorder="1" applyAlignment="1">
      <alignment horizontal="right" vertical="center"/>
    </xf>
    <xf numFmtId="166" fontId="25" fillId="7" borderId="32" xfId="41" applyNumberFormat="1" applyFont="1" applyFill="1" applyBorder="1" applyAlignment="1">
      <alignment horizontal="left" vertical="top" wrapText="1"/>
    </xf>
    <xf numFmtId="0" fontId="21" fillId="7" borderId="33" xfId="41" applyFont="1" applyFill="1" applyBorder="1" applyAlignment="1">
      <alignment vertical="top" wrapText="1"/>
    </xf>
    <xf numFmtId="0" fontId="25" fillId="7" borderId="38" xfId="41" applyFont="1" applyFill="1" applyBorder="1" applyAlignment="1">
      <alignment horizontal="left" vertical="top" wrapText="1"/>
    </xf>
    <xf numFmtId="4" fontId="35" fillId="7" borderId="38" xfId="41" applyNumberFormat="1" applyFont="1" applyFill="1" applyBorder="1" applyAlignment="1">
      <alignment horizontal="right" vertical="center"/>
    </xf>
    <xf numFmtId="4" fontId="35" fillId="7" borderId="42" xfId="41" applyNumberFormat="1" applyFont="1" applyFill="1" applyBorder="1" applyAlignment="1">
      <alignment horizontal="right" vertical="center"/>
    </xf>
    <xf numFmtId="0" fontId="21" fillId="0" borderId="3" xfId="41" applyFont="1" applyBorder="1" applyAlignment="1">
      <alignment vertical="top" wrapText="1"/>
    </xf>
    <xf numFmtId="167" fontId="25" fillId="0" borderId="33" xfId="41" applyNumberFormat="1" applyFont="1" applyBorder="1" applyAlignment="1">
      <alignment horizontal="left" vertical="top" wrapText="1"/>
    </xf>
    <xf numFmtId="0" fontId="25" fillId="0" borderId="38" xfId="41" applyFont="1" applyBorder="1" applyAlignment="1">
      <alignment horizontal="left" vertical="top" wrapText="1"/>
    </xf>
    <xf numFmtId="4" fontId="35" fillId="0" borderId="38" xfId="41" applyNumberFormat="1" applyFont="1" applyBorder="1" applyAlignment="1">
      <alignment horizontal="right" vertical="center"/>
    </xf>
    <xf numFmtId="4" fontId="21" fillId="0" borderId="21" xfId="41" applyNumberFormat="1" applyFont="1" applyBorder="1" applyAlignment="1">
      <alignment vertical="center"/>
    </xf>
    <xf numFmtId="0" fontId="21" fillId="7" borderId="43" xfId="41" applyFont="1" applyFill="1" applyBorder="1" applyAlignment="1">
      <alignment vertical="top" wrapText="1"/>
    </xf>
    <xf numFmtId="0" fontId="25" fillId="7" borderId="4" xfId="41" applyFont="1" applyFill="1" applyBorder="1" applyAlignment="1">
      <alignment horizontal="left" vertical="top" wrapText="1"/>
    </xf>
    <xf numFmtId="4" fontId="35" fillId="7" borderId="4" xfId="41" applyNumberFormat="1" applyFont="1" applyFill="1" applyBorder="1" applyAlignment="1">
      <alignment horizontal="right" vertical="center"/>
    </xf>
    <xf numFmtId="4" fontId="35" fillId="7" borderId="5" xfId="41" applyNumberFormat="1" applyFont="1" applyFill="1" applyBorder="1" applyAlignment="1">
      <alignment horizontal="right" vertical="center"/>
    </xf>
    <xf numFmtId="167" fontId="25" fillId="0" borderId="43" xfId="41" applyNumberFormat="1" applyFont="1" applyBorder="1" applyAlignment="1">
      <alignment horizontal="left" vertical="top" wrapText="1"/>
    </xf>
    <xf numFmtId="0" fontId="25" fillId="0" borderId="4" xfId="41" applyFont="1" applyBorder="1" applyAlignment="1">
      <alignment horizontal="left" vertical="top" wrapText="1"/>
    </xf>
    <xf numFmtId="4" fontId="35" fillId="0" borderId="4" xfId="41" applyNumberFormat="1" applyFont="1" applyBorder="1" applyAlignment="1">
      <alignment horizontal="right" vertical="center"/>
    </xf>
    <xf numFmtId="4" fontId="21" fillId="0" borderId="23" xfId="41" applyNumberFormat="1" applyFont="1" applyBorder="1" applyAlignment="1">
      <alignment vertical="center"/>
    </xf>
    <xf numFmtId="0" fontId="26" fillId="0" borderId="27" xfId="41" applyFont="1" applyBorder="1" applyAlignment="1">
      <alignment vertical="center" wrapText="1"/>
    </xf>
    <xf numFmtId="4" fontId="5" fillId="0" borderId="46" xfId="41" applyNumberFormat="1" applyFont="1" applyBorder="1" applyAlignment="1">
      <alignment vertical="center"/>
    </xf>
    <xf numFmtId="4" fontId="5" fillId="0" borderId="47" xfId="41" applyNumberFormat="1" applyFont="1" applyBorder="1" applyAlignment="1">
      <alignment vertical="center"/>
    </xf>
    <xf numFmtId="0" fontId="24" fillId="8" borderId="16" xfId="41" applyFont="1" applyFill="1" applyBorder="1" applyAlignment="1">
      <alignment horizontal="left" vertical="center" wrapText="1"/>
    </xf>
    <xf numFmtId="0" fontId="35" fillId="8" borderId="18" xfId="41" applyFont="1" applyFill="1" applyBorder="1" applyAlignment="1">
      <alignment horizontal="left" vertical="center" wrapText="1"/>
    </xf>
    <xf numFmtId="0" fontId="24" fillId="8" borderId="18" xfId="41" applyFont="1" applyFill="1" applyBorder="1" applyAlignment="1">
      <alignment horizontal="left" vertical="center" wrapText="1"/>
    </xf>
    <xf numFmtId="4" fontId="24" fillId="8" borderId="48" xfId="41" applyNumberFormat="1" applyFont="1" applyFill="1" applyBorder="1" applyAlignment="1">
      <alignment vertical="center"/>
    </xf>
    <xf numFmtId="4" fontId="24" fillId="8" borderId="18" xfId="41" applyNumberFormat="1" applyFont="1" applyFill="1" applyBorder="1" applyAlignment="1">
      <alignment vertical="center"/>
    </xf>
    <xf numFmtId="0" fontId="21" fillId="9" borderId="18" xfId="41" applyFont="1" applyFill="1" applyBorder="1" applyAlignment="1">
      <alignment horizontal="left" vertical="center" wrapText="1"/>
    </xf>
    <xf numFmtId="4" fontId="35" fillId="9" borderId="18" xfId="41" applyNumberFormat="1" applyFont="1" applyFill="1" applyBorder="1" applyAlignment="1">
      <alignment vertical="center"/>
    </xf>
    <xf numFmtId="4" fontId="35" fillId="9" borderId="50" xfId="41" applyNumberFormat="1" applyFont="1" applyFill="1" applyBorder="1" applyAlignment="1">
      <alignment vertical="center"/>
    </xf>
    <xf numFmtId="0" fontId="26" fillId="0" borderId="23" xfId="41" applyFont="1" applyBorder="1" applyAlignment="1">
      <alignment horizontal="center" vertical="center" wrapText="1"/>
    </xf>
    <xf numFmtId="0" fontId="21" fillId="0" borderId="18" xfId="41" applyFont="1" applyBorder="1" applyAlignment="1">
      <alignment horizontal="left" vertical="top" wrapText="1"/>
    </xf>
    <xf numFmtId="0" fontId="25" fillId="0" borderId="11" xfId="41" applyFont="1" applyBorder="1" applyAlignment="1">
      <alignment horizontal="left" vertical="top" wrapText="1"/>
    </xf>
    <xf numFmtId="4" fontId="35" fillId="0" borderId="8" xfId="41" applyNumberFormat="1" applyFont="1" applyBorder="1" applyAlignment="1">
      <alignment vertical="center"/>
    </xf>
    <xf numFmtId="4" fontId="26" fillId="0" borderId="15" xfId="41" applyNumberFormat="1" applyFont="1" applyBorder="1" applyAlignment="1">
      <alignment vertical="center"/>
    </xf>
    <xf numFmtId="4" fontId="0" fillId="0" borderId="18" xfId="0" applyNumberFormat="1" applyBorder="1" applyAlignment="1">
      <alignment vertical="center"/>
    </xf>
    <xf numFmtId="0" fontId="24" fillId="8" borderId="30" xfId="41" applyFont="1" applyFill="1" applyBorder="1" applyAlignment="1">
      <alignment horizontal="left" vertical="center" wrapText="1"/>
    </xf>
    <xf numFmtId="4" fontId="24" fillId="8" borderId="8" xfId="41" applyNumberFormat="1" applyFont="1" applyFill="1" applyBorder="1" applyAlignment="1">
      <alignment horizontal="right" vertical="center"/>
    </xf>
    <xf numFmtId="4" fontId="24" fillId="8" borderId="51" xfId="41" applyNumberFormat="1" applyFont="1" applyFill="1" applyBorder="1" applyAlignment="1">
      <alignment horizontal="right" vertical="center"/>
    </xf>
    <xf numFmtId="0" fontId="24" fillId="10" borderId="27" xfId="41" applyFont="1" applyFill="1" applyBorder="1" applyAlignment="1">
      <alignment horizontal="left" vertical="center" wrapText="1"/>
    </xf>
    <xf numFmtId="0" fontId="35" fillId="9" borderId="18" xfId="41" applyFont="1" applyFill="1" applyBorder="1" applyAlignment="1">
      <alignment horizontal="left" vertical="center" wrapText="1"/>
    </xf>
    <xf numFmtId="0" fontId="35" fillId="9" borderId="30" xfId="41" applyFont="1" applyFill="1" applyBorder="1" applyAlignment="1">
      <alignment horizontal="left" vertical="center" wrapText="1"/>
    </xf>
    <xf numFmtId="4" fontId="35" fillId="9" borderId="8" xfId="41" applyNumberFormat="1" applyFont="1" applyFill="1" applyBorder="1" applyAlignment="1">
      <alignment horizontal="right" vertical="center"/>
    </xf>
    <xf numFmtId="4" fontId="35" fillId="9" borderId="51" xfId="41" applyNumberFormat="1" applyFont="1" applyFill="1" applyBorder="1" applyAlignment="1">
      <alignment horizontal="right" vertical="center"/>
    </xf>
    <xf numFmtId="0" fontId="24" fillId="10" borderId="18" xfId="41" applyFont="1" applyFill="1" applyBorder="1" applyAlignment="1">
      <alignment horizontal="left" vertical="center" wrapText="1"/>
    </xf>
    <xf numFmtId="4" fontId="35" fillId="10" borderId="8" xfId="41" applyNumberFormat="1" applyFont="1" applyFill="1" applyBorder="1" applyAlignment="1">
      <alignment horizontal="right" vertical="center"/>
    </xf>
    <xf numFmtId="4" fontId="26" fillId="0" borderId="18" xfId="41" applyNumberFormat="1" applyFont="1" applyBorder="1" applyAlignment="1">
      <alignment vertical="center"/>
    </xf>
    <xf numFmtId="0" fontId="21" fillId="9" borderId="30" xfId="41" applyFont="1" applyFill="1" applyBorder="1" applyAlignment="1">
      <alignment horizontal="left" vertical="center" wrapText="1"/>
    </xf>
    <xf numFmtId="4" fontId="35" fillId="9" borderId="8" xfId="41" applyNumberFormat="1" applyFont="1" applyFill="1" applyBorder="1" applyAlignment="1">
      <alignment vertical="center"/>
    </xf>
    <xf numFmtId="4" fontId="35" fillId="9" borderId="51" xfId="41" applyNumberFormat="1" applyFont="1" applyFill="1" applyBorder="1" applyAlignment="1">
      <alignment vertical="center"/>
    </xf>
    <xf numFmtId="0" fontId="26" fillId="0" borderId="18" xfId="41" applyFont="1" applyBorder="1" applyAlignment="1">
      <alignment horizontal="left" vertical="center" wrapText="1"/>
    </xf>
    <xf numFmtId="0" fontId="21" fillId="0" borderId="10" xfId="41" applyFont="1" applyBorder="1" applyAlignment="1">
      <alignment vertical="top" wrapText="1"/>
    </xf>
    <xf numFmtId="167" fontId="25" fillId="0" borderId="14" xfId="41" applyNumberFormat="1" applyFont="1" applyBorder="1" applyAlignment="1">
      <alignment horizontal="left" vertical="top" wrapText="1"/>
    </xf>
    <xf numFmtId="4" fontId="35" fillId="0" borderId="11" xfId="41" applyNumberFormat="1" applyFont="1" applyBorder="1" applyAlignment="1">
      <alignment horizontal="right" vertical="center"/>
    </xf>
    <xf numFmtId="4" fontId="21" fillId="0" borderId="18" xfId="41" applyNumberFormat="1" applyFont="1" applyBorder="1" applyAlignment="1">
      <alignment vertical="center"/>
    </xf>
    <xf numFmtId="0" fontId="21" fillId="0" borderId="3" xfId="41" applyFont="1" applyFill="1" applyBorder="1" applyAlignment="1">
      <alignment vertical="top" wrapText="1"/>
    </xf>
    <xf numFmtId="0" fontId="21" fillId="0" borderId="26" xfId="41" applyFont="1" applyBorder="1" applyAlignment="1">
      <alignment vertical="top" wrapText="1"/>
    </xf>
    <xf numFmtId="167" fontId="25" fillId="0" borderId="19" xfId="41" applyNumberFormat="1" applyFont="1" applyBorder="1" applyAlignment="1">
      <alignment horizontal="left" vertical="top" wrapText="1"/>
    </xf>
    <xf numFmtId="0" fontId="25" fillId="0" borderId="52" xfId="41" applyFont="1" applyBorder="1" applyAlignment="1">
      <alignment horizontal="left" vertical="top" wrapText="1"/>
    </xf>
    <xf numFmtId="4" fontId="35" fillId="0" borderId="52" xfId="41" applyNumberFormat="1" applyFont="1" applyBorder="1" applyAlignment="1">
      <alignment horizontal="right" vertical="center"/>
    </xf>
    <xf numFmtId="0" fontId="22" fillId="6" borderId="38" xfId="41" applyFont="1" applyFill="1" applyBorder="1" applyAlignment="1">
      <alignment horizontal="left" vertical="top" wrapText="1"/>
    </xf>
    <xf numFmtId="0" fontId="21" fillId="6" borderId="19" xfId="41" applyFont="1" applyFill="1" applyBorder="1" applyAlignment="1">
      <alignment vertical="top" wrapText="1"/>
    </xf>
    <xf numFmtId="167" fontId="25" fillId="6" borderId="17" xfId="41" applyNumberFormat="1" applyFont="1" applyFill="1" applyBorder="1" applyAlignment="1">
      <alignment horizontal="left" vertical="top" wrapText="1"/>
    </xf>
    <xf numFmtId="0" fontId="34" fillId="6" borderId="52" xfId="41" applyFont="1" applyFill="1" applyBorder="1" applyAlignment="1">
      <alignment horizontal="left" vertical="top" wrapText="1"/>
    </xf>
    <xf numFmtId="4" fontId="24" fillId="6" borderId="52" xfId="41" applyNumberFormat="1" applyFont="1" applyFill="1" applyBorder="1" applyAlignment="1">
      <alignment horizontal="right" vertical="center"/>
    </xf>
    <xf numFmtId="4" fontId="24" fillId="6" borderId="16" xfId="41" applyNumberFormat="1" applyFont="1" applyFill="1" applyBorder="1" applyAlignment="1">
      <alignment horizontal="right" vertical="center"/>
    </xf>
    <xf numFmtId="0" fontId="21" fillId="7" borderId="19" xfId="41" applyFont="1" applyFill="1" applyBorder="1" applyAlignment="1">
      <alignment horizontal="left" vertical="top" wrapText="1"/>
    </xf>
    <xf numFmtId="167" fontId="25" fillId="7" borderId="53" xfId="41" applyNumberFormat="1" applyFont="1" applyFill="1" applyBorder="1" applyAlignment="1">
      <alignment horizontal="left" vertical="top" wrapText="1"/>
    </xf>
    <xf numFmtId="0" fontId="25" fillId="7" borderId="52" xfId="41" applyFont="1" applyFill="1" applyBorder="1" applyAlignment="1">
      <alignment horizontal="left" vertical="top" wrapText="1"/>
    </xf>
    <xf numFmtId="4" fontId="35" fillId="7" borderId="52" xfId="41" applyNumberFormat="1" applyFont="1" applyFill="1" applyBorder="1" applyAlignment="1">
      <alignment horizontal="right" vertical="center"/>
    </xf>
    <xf numFmtId="4" fontId="35" fillId="7" borderId="16" xfId="41" applyNumberFormat="1" applyFont="1" applyFill="1" applyBorder="1" applyAlignment="1">
      <alignment horizontal="right" vertical="center"/>
    </xf>
    <xf numFmtId="0" fontId="21" fillId="0" borderId="7" xfId="41" applyFont="1" applyBorder="1" applyAlignment="1">
      <alignment vertical="top" wrapText="1"/>
    </xf>
    <xf numFmtId="167" fontId="25" fillId="0" borderId="31" xfId="41" applyNumberFormat="1" applyFont="1" applyBorder="1" applyAlignment="1">
      <alignment horizontal="left" vertical="top" wrapText="1"/>
    </xf>
    <xf numFmtId="0" fontId="25" fillId="0" borderId="8" xfId="41" applyFont="1" applyBorder="1" applyAlignment="1">
      <alignment horizontal="left" vertical="top" wrapText="1"/>
    </xf>
    <xf numFmtId="4" fontId="35" fillId="0" borderId="8" xfId="41" applyNumberFormat="1" applyFont="1" applyBorder="1" applyAlignment="1">
      <alignment horizontal="right" vertical="center"/>
    </xf>
    <xf numFmtId="4" fontId="21" fillId="0" borderId="15" xfId="41" applyNumberFormat="1" applyFont="1" applyBorder="1" applyAlignment="1">
      <alignment vertical="center"/>
    </xf>
    <xf numFmtId="0" fontId="21" fillId="7" borderId="10" xfId="41" applyFont="1" applyFill="1" applyBorder="1" applyAlignment="1">
      <alignment horizontal="left" vertical="top" wrapText="1"/>
    </xf>
    <xf numFmtId="167" fontId="25" fillId="7" borderId="54" xfId="41" applyNumberFormat="1" applyFont="1" applyFill="1" applyBorder="1" applyAlignment="1">
      <alignment horizontal="left" vertical="top" wrapText="1"/>
    </xf>
    <xf numFmtId="0" fontId="25" fillId="7" borderId="11" xfId="41" applyFont="1" applyFill="1" applyBorder="1" applyAlignment="1">
      <alignment horizontal="left" vertical="top" wrapText="1"/>
    </xf>
    <xf numFmtId="4" fontId="35" fillId="7" borderId="11" xfId="41" applyNumberFormat="1" applyFont="1" applyFill="1" applyBorder="1" applyAlignment="1">
      <alignment horizontal="right" vertical="center"/>
    </xf>
    <xf numFmtId="4" fontId="35" fillId="7" borderId="55" xfId="41" applyNumberFormat="1" applyFont="1" applyFill="1" applyBorder="1" applyAlignment="1">
      <alignment horizontal="right" vertical="center"/>
    </xf>
    <xf numFmtId="0" fontId="21" fillId="0" borderId="13" xfId="41" applyFont="1" applyBorder="1" applyAlignment="1">
      <alignment vertical="top" wrapText="1"/>
    </xf>
    <xf numFmtId="167" fontId="25" fillId="0" borderId="6" xfId="41" applyNumberFormat="1" applyFont="1" applyBorder="1" applyAlignment="1">
      <alignment horizontal="left" vertical="top" wrapText="1"/>
    </xf>
    <xf numFmtId="0" fontId="25" fillId="0" borderId="12" xfId="41" applyFont="1" applyBorder="1" applyAlignment="1">
      <alignment horizontal="left" vertical="top" wrapText="1"/>
    </xf>
    <xf numFmtId="4" fontId="35" fillId="0" borderId="12" xfId="41" applyNumberFormat="1" applyFont="1" applyBorder="1" applyAlignment="1">
      <alignment horizontal="right" vertical="center"/>
    </xf>
    <xf numFmtId="0" fontId="26" fillId="0" borderId="52" xfId="41" applyFont="1" applyBorder="1" applyAlignment="1">
      <alignment vertical="center" wrapText="1"/>
    </xf>
    <xf numFmtId="4" fontId="24" fillId="0" borderId="52" xfId="41" applyNumberFormat="1" applyFont="1" applyBorder="1" applyAlignment="1">
      <alignment horizontal="right" vertical="center"/>
    </xf>
    <xf numFmtId="4" fontId="24" fillId="0" borderId="16" xfId="41" applyNumberFormat="1" applyFont="1" applyBorder="1" applyAlignment="1">
      <alignment horizontal="right" vertical="center"/>
    </xf>
    <xf numFmtId="0" fontId="24" fillId="8" borderId="16" xfId="41" applyFont="1" applyFill="1" applyBorder="1" applyAlignment="1">
      <alignment horizontal="left" vertical="top" wrapText="1"/>
    </xf>
    <xf numFmtId="0" fontId="21" fillId="8" borderId="18" xfId="41" applyFont="1" applyFill="1" applyBorder="1" applyAlignment="1">
      <alignment vertical="top" wrapText="1"/>
    </xf>
    <xf numFmtId="167" fontId="25" fillId="8" borderId="18" xfId="41" applyNumberFormat="1" applyFont="1" applyFill="1" applyBorder="1" applyAlignment="1">
      <alignment horizontal="left" vertical="top" wrapText="1"/>
    </xf>
    <xf numFmtId="0" fontId="36" fillId="8" borderId="18" xfId="41" applyFont="1" applyFill="1" applyBorder="1" applyAlignment="1">
      <alignment horizontal="left" vertical="top" wrapText="1"/>
    </xf>
    <xf numFmtId="4" fontId="35" fillId="8" borderId="48" xfId="41" applyNumberFormat="1" applyFont="1" applyFill="1" applyBorder="1" applyAlignment="1">
      <alignment horizontal="right" vertical="center"/>
    </xf>
    <xf numFmtId="4" fontId="35" fillId="8" borderId="18" xfId="41" applyNumberFormat="1" applyFont="1" applyFill="1" applyBorder="1" applyAlignment="1">
      <alignment horizontal="right" vertical="center"/>
    </xf>
    <xf numFmtId="0" fontId="21" fillId="9" borderId="18" xfId="41" applyFont="1" applyFill="1" applyBorder="1" applyAlignment="1">
      <alignment horizontal="left" vertical="top" wrapText="1"/>
    </xf>
    <xf numFmtId="167" fontId="25" fillId="9" borderId="18" xfId="41" applyNumberFormat="1" applyFont="1" applyFill="1" applyBorder="1" applyAlignment="1">
      <alignment horizontal="left" vertical="top" wrapText="1"/>
    </xf>
    <xf numFmtId="0" fontId="36" fillId="9" borderId="18" xfId="41" applyFont="1" applyFill="1" applyBorder="1" applyAlignment="1">
      <alignment horizontal="left" vertical="top" wrapText="1"/>
    </xf>
    <xf numFmtId="4" fontId="35" fillId="9" borderId="48" xfId="41" applyNumberFormat="1" applyFont="1" applyFill="1" applyBorder="1" applyAlignment="1">
      <alignment horizontal="right" vertical="center"/>
    </xf>
    <xf numFmtId="4" fontId="35" fillId="9" borderId="18" xfId="41" applyNumberFormat="1" applyFont="1" applyFill="1" applyBorder="1" applyAlignment="1">
      <alignment horizontal="right" vertical="center"/>
    </xf>
    <xf numFmtId="0" fontId="21" fillId="0" borderId="18" xfId="41" applyFont="1" applyBorder="1" applyAlignment="1">
      <alignment vertical="top" wrapText="1"/>
    </xf>
    <xf numFmtId="167" fontId="25" fillId="0" borderId="18" xfId="41" applyNumberFormat="1" applyFont="1" applyBorder="1" applyAlignment="1">
      <alignment horizontal="left" vertical="top" wrapText="1"/>
    </xf>
    <xf numFmtId="0" fontId="25" fillId="0" borderId="18" xfId="41" applyFont="1" applyBorder="1" applyAlignment="1">
      <alignment horizontal="left" vertical="top" wrapText="1"/>
    </xf>
    <xf numFmtId="4" fontId="35" fillId="0" borderId="48" xfId="41" applyNumberFormat="1" applyFont="1" applyBorder="1" applyAlignment="1">
      <alignment horizontal="right" vertical="center"/>
    </xf>
    <xf numFmtId="0" fontId="21" fillId="0" borderId="18" xfId="41" applyFont="1" applyBorder="1" applyAlignment="1">
      <alignment vertical="center"/>
    </xf>
    <xf numFmtId="0" fontId="21" fillId="12" borderId="32" xfId="41" applyFont="1" applyFill="1" applyBorder="1" applyAlignment="1">
      <alignment horizontal="left" vertical="top" wrapText="1"/>
    </xf>
    <xf numFmtId="0" fontId="26" fillId="0" borderId="1" xfId="41" applyFont="1" applyFill="1" applyBorder="1" applyAlignment="1">
      <alignment vertical="center" wrapText="1"/>
    </xf>
    <xf numFmtId="165" fontId="34" fillId="6" borderId="3" xfId="41" applyNumberFormat="1" applyFont="1" applyFill="1" applyBorder="1" applyAlignment="1">
      <alignment horizontal="left" vertical="top" wrapText="1"/>
    </xf>
    <xf numFmtId="4" fontId="24" fillId="6" borderId="8" xfId="41" applyNumberFormat="1" applyFont="1" applyFill="1" applyBorder="1" applyAlignment="1">
      <alignment horizontal="right" vertical="center"/>
    </xf>
    <xf numFmtId="4" fontId="24" fillId="6" borderId="51" xfId="41" applyNumberFormat="1" applyFont="1" applyFill="1" applyBorder="1" applyAlignment="1">
      <alignment horizontal="right" vertical="center"/>
    </xf>
    <xf numFmtId="166" fontId="25" fillId="7" borderId="33" xfId="41" applyNumberFormat="1" applyFont="1" applyFill="1" applyBorder="1" applyAlignment="1">
      <alignment horizontal="left" vertical="top" wrapText="1"/>
    </xf>
    <xf numFmtId="0" fontId="21" fillId="0" borderId="33" xfId="41" applyFont="1" applyBorder="1" applyAlignment="1">
      <alignment vertical="top" wrapText="1"/>
    </xf>
    <xf numFmtId="0" fontId="26" fillId="0" borderId="8" xfId="41" applyFont="1" applyFill="1" applyBorder="1" applyAlignment="1">
      <alignment horizontal="left" vertical="center" wrapText="1"/>
    </xf>
    <xf numFmtId="4" fontId="5" fillId="0" borderId="8" xfId="41" applyNumberFormat="1" applyFont="1" applyBorder="1" applyAlignment="1">
      <alignment vertical="center"/>
    </xf>
    <xf numFmtId="4" fontId="5" fillId="0" borderId="57" xfId="41" applyNumberFormat="1" applyFont="1" applyBorder="1" applyAlignment="1">
      <alignment vertical="center"/>
    </xf>
    <xf numFmtId="165" fontId="34" fillId="6" borderId="32" xfId="41" quotePrefix="1" applyNumberFormat="1" applyFont="1" applyFill="1" applyBorder="1" applyAlignment="1">
      <alignment horizontal="left" vertical="top" wrapText="1"/>
    </xf>
    <xf numFmtId="166" fontId="25" fillId="7" borderId="32" xfId="41" quotePrefix="1" applyNumberFormat="1" applyFont="1" applyFill="1" applyBorder="1" applyAlignment="1">
      <alignment horizontal="left" vertical="top" wrapText="1"/>
    </xf>
    <xf numFmtId="0" fontId="21" fillId="9" borderId="9" xfId="41" applyFont="1" applyFill="1" applyBorder="1" applyAlignment="1">
      <alignment horizontal="left" vertical="center" wrapText="1"/>
    </xf>
    <xf numFmtId="0" fontId="21" fillId="9" borderId="58" xfId="41" applyFont="1" applyFill="1" applyBorder="1" applyAlignment="1">
      <alignment horizontal="left" vertical="center" wrapText="1"/>
    </xf>
    <xf numFmtId="0" fontId="21" fillId="0" borderId="23" xfId="41" applyFont="1" applyFill="1" applyBorder="1" applyAlignment="1">
      <alignment horizontal="left" vertical="center" wrapText="1"/>
    </xf>
    <xf numFmtId="0" fontId="21" fillId="0" borderId="23" xfId="41" applyFont="1" applyFill="1" applyBorder="1" applyAlignment="1">
      <alignment horizontal="left" vertical="top" wrapText="1"/>
    </xf>
    <xf numFmtId="0" fontId="25" fillId="0" borderId="59" xfId="41" applyFont="1" applyBorder="1" applyAlignment="1">
      <alignment horizontal="left" vertical="top" wrapText="1"/>
    </xf>
    <xf numFmtId="0" fontId="25" fillId="9" borderId="18" xfId="41" applyFont="1" applyFill="1" applyBorder="1" applyAlignment="1">
      <alignment horizontal="left" vertical="top" wrapText="1"/>
    </xf>
    <xf numFmtId="4" fontId="35" fillId="9" borderId="48" xfId="41" applyNumberFormat="1" applyFont="1" applyFill="1" applyBorder="1" applyAlignment="1">
      <alignment vertical="center"/>
    </xf>
    <xf numFmtId="4" fontId="35" fillId="0" borderId="59" xfId="41" applyNumberFormat="1" applyFont="1" applyBorder="1" applyAlignment="1">
      <alignment vertical="center"/>
    </xf>
    <xf numFmtId="0" fontId="31" fillId="8" borderId="18" xfId="41" applyFont="1" applyFill="1" applyBorder="1" applyAlignment="1">
      <alignment horizontal="center" vertical="center" wrapText="1"/>
    </xf>
    <xf numFmtId="0" fontId="24" fillId="8" borderId="18" xfId="41" applyFont="1" applyFill="1" applyBorder="1" applyAlignment="1">
      <alignment horizontal="left" vertical="top" wrapText="1"/>
    </xf>
    <xf numFmtId="0" fontId="26" fillId="0" borderId="23" xfId="41" applyFont="1" applyFill="1" applyBorder="1" applyAlignment="1">
      <alignment vertical="center" wrapText="1"/>
    </xf>
    <xf numFmtId="0" fontId="21" fillId="9" borderId="60" xfId="41" applyFont="1" applyFill="1" applyBorder="1" applyAlignment="1">
      <alignment horizontal="left" vertical="center" wrapText="1"/>
    </xf>
    <xf numFmtId="0" fontId="21" fillId="9" borderId="21" xfId="41" applyFont="1" applyFill="1" applyBorder="1" applyAlignment="1">
      <alignment horizontal="left" vertical="top" wrapText="1"/>
    </xf>
    <xf numFmtId="0" fontId="25" fillId="9" borderId="21" xfId="41" applyFont="1" applyFill="1" applyBorder="1" applyAlignment="1">
      <alignment horizontal="left" vertical="top" wrapText="1"/>
    </xf>
    <xf numFmtId="4" fontId="35" fillId="9" borderId="61" xfId="41" applyNumberFormat="1" applyFont="1" applyFill="1" applyBorder="1" applyAlignment="1">
      <alignment vertical="center"/>
    </xf>
    <xf numFmtId="4" fontId="35" fillId="9" borderId="21" xfId="41" applyNumberFormat="1" applyFont="1" applyFill="1" applyBorder="1" applyAlignment="1">
      <alignment vertical="center"/>
    </xf>
    <xf numFmtId="0" fontId="26" fillId="0" borderId="28" xfId="41" applyFont="1" applyFill="1" applyBorder="1" applyAlignment="1">
      <alignment vertical="center" wrapText="1"/>
    </xf>
    <xf numFmtId="0" fontId="21" fillId="0" borderId="28" xfId="41" applyFont="1" applyFill="1" applyBorder="1" applyAlignment="1">
      <alignment vertical="center" wrapText="1"/>
    </xf>
    <xf numFmtId="0" fontId="21" fillId="0" borderId="21" xfId="41" applyFont="1" applyFill="1" applyBorder="1" applyAlignment="1">
      <alignment horizontal="left" vertical="top" wrapText="1"/>
    </xf>
    <xf numFmtId="0" fontId="25" fillId="0" borderId="21" xfId="41" applyFont="1" applyBorder="1" applyAlignment="1">
      <alignment horizontal="left" vertical="top" wrapText="1"/>
    </xf>
    <xf numFmtId="4" fontId="35" fillId="0" borderId="61" xfId="41" applyNumberFormat="1" applyFont="1" applyBorder="1" applyAlignment="1">
      <alignment vertical="center"/>
    </xf>
    <xf numFmtId="4" fontId="0" fillId="0" borderId="21" xfId="0" applyNumberFormat="1" applyBorder="1" applyAlignment="1">
      <alignment vertical="center"/>
    </xf>
    <xf numFmtId="0" fontId="26" fillId="0" borderId="9" xfId="41" applyFont="1" applyFill="1" applyBorder="1" applyAlignment="1">
      <alignment vertical="center" wrapText="1"/>
    </xf>
    <xf numFmtId="0" fontId="21" fillId="0" borderId="0" xfId="41" applyFont="1" applyFill="1" applyBorder="1" applyAlignment="1">
      <alignment horizontal="center" vertical="center" wrapText="1"/>
    </xf>
    <xf numFmtId="165" fontId="34" fillId="6" borderId="8" xfId="41" applyNumberFormat="1" applyFont="1" applyFill="1" applyBorder="1" applyAlignment="1">
      <alignment horizontal="left" vertical="top" wrapText="1"/>
    </xf>
    <xf numFmtId="0" fontId="21" fillId="6" borderId="21" xfId="41" applyFont="1" applyFill="1" applyBorder="1" applyAlignment="1">
      <alignment vertical="top" wrapText="1"/>
    </xf>
    <xf numFmtId="0" fontId="21" fillId="6" borderId="31" xfId="41" applyFont="1" applyFill="1" applyBorder="1" applyAlignment="1">
      <alignment vertical="top" wrapText="1"/>
    </xf>
    <xf numFmtId="0" fontId="34" fillId="6" borderId="8" xfId="41" applyFont="1" applyFill="1" applyBorder="1" applyAlignment="1">
      <alignment horizontal="left" vertical="top" wrapText="1"/>
    </xf>
    <xf numFmtId="0" fontId="21" fillId="0" borderId="3" xfId="41" applyFont="1" applyFill="1" applyBorder="1" applyAlignment="1">
      <alignment horizontal="left" vertical="top" wrapText="1"/>
    </xf>
    <xf numFmtId="166" fontId="25" fillId="7" borderId="7" xfId="41" applyNumberFormat="1" applyFont="1" applyFill="1" applyBorder="1" applyAlignment="1">
      <alignment horizontal="left" vertical="top" wrapText="1"/>
    </xf>
    <xf numFmtId="0" fontId="21" fillId="0" borderId="26" xfId="41" applyFont="1" applyBorder="1" applyAlignment="1">
      <alignment horizontal="left" vertical="top" wrapText="1"/>
    </xf>
    <xf numFmtId="0" fontId="21" fillId="0" borderId="27" xfId="41" applyFont="1" applyBorder="1" applyAlignment="1">
      <alignment horizontal="left" vertical="top" wrapText="1"/>
    </xf>
    <xf numFmtId="167" fontId="25" fillId="9" borderId="21" xfId="41" applyNumberFormat="1" applyFont="1" applyFill="1" applyBorder="1" applyAlignment="1">
      <alignment horizontal="left" vertical="top" wrapText="1"/>
    </xf>
    <xf numFmtId="4" fontId="35" fillId="9" borderId="61" xfId="41" applyNumberFormat="1" applyFont="1" applyFill="1" applyBorder="1" applyAlignment="1">
      <alignment horizontal="right" vertical="center"/>
    </xf>
    <xf numFmtId="4" fontId="35" fillId="9" borderId="21" xfId="41" applyNumberFormat="1" applyFont="1" applyFill="1" applyBorder="1" applyAlignment="1">
      <alignment horizontal="right" vertical="center"/>
    </xf>
    <xf numFmtId="0" fontId="21" fillId="0" borderId="23" xfId="41" applyFont="1" applyBorder="1" applyAlignment="1">
      <alignment vertical="top" wrapText="1"/>
    </xf>
    <xf numFmtId="4" fontId="35" fillId="0" borderId="59" xfId="41" applyNumberFormat="1" applyFont="1" applyBorder="1" applyAlignment="1">
      <alignment horizontal="right" vertical="center"/>
    </xf>
    <xf numFmtId="0" fontId="24" fillId="8" borderId="21" xfId="41" applyFont="1" applyFill="1" applyBorder="1" applyAlignment="1">
      <alignment horizontal="left" vertical="top" wrapText="1"/>
    </xf>
    <xf numFmtId="0" fontId="24" fillId="8" borderId="21" xfId="41" applyFont="1" applyFill="1" applyBorder="1" applyAlignment="1">
      <alignment vertical="top" wrapText="1"/>
    </xf>
    <xf numFmtId="167" fontId="36" fillId="8" borderId="21" xfId="41" applyNumberFormat="1" applyFont="1" applyFill="1" applyBorder="1" applyAlignment="1">
      <alignment horizontal="left" vertical="top" wrapText="1"/>
    </xf>
    <xf numFmtId="0" fontId="36" fillId="8" borderId="21" xfId="41" applyFont="1" applyFill="1" applyBorder="1" applyAlignment="1">
      <alignment horizontal="left" vertical="top" wrapText="1"/>
    </xf>
    <xf numFmtId="4" fontId="24" fillId="8" borderId="61" xfId="41" applyNumberFormat="1" applyFont="1" applyFill="1" applyBorder="1" applyAlignment="1">
      <alignment horizontal="right" vertical="center"/>
    </xf>
    <xf numFmtId="4" fontId="24" fillId="8" borderId="21" xfId="41" applyNumberFormat="1" applyFont="1" applyFill="1" applyBorder="1" applyAlignment="1">
      <alignment horizontal="right" vertical="center"/>
    </xf>
    <xf numFmtId="0" fontId="24" fillId="8" borderId="19" xfId="41" applyFont="1" applyFill="1" applyBorder="1" applyAlignment="1">
      <alignment horizontal="left" vertical="top" wrapText="1"/>
    </xf>
    <xf numFmtId="167" fontId="36" fillId="8" borderId="17" xfId="41" applyNumberFormat="1" applyFont="1" applyFill="1" applyBorder="1" applyAlignment="1">
      <alignment horizontal="left" vertical="top" wrapText="1"/>
    </xf>
    <xf numFmtId="0" fontId="36" fillId="8" borderId="52" xfId="41" applyFont="1" applyFill="1" applyBorder="1" applyAlignment="1">
      <alignment horizontal="left" vertical="top" wrapText="1"/>
    </xf>
    <xf numFmtId="4" fontId="24" fillId="8" borderId="52" xfId="41" applyNumberFormat="1" applyFont="1" applyFill="1" applyBorder="1" applyAlignment="1">
      <alignment horizontal="right" vertical="center"/>
    </xf>
    <xf numFmtId="4" fontId="24" fillId="8" borderId="16" xfId="41" applyNumberFormat="1" applyFont="1" applyFill="1" applyBorder="1" applyAlignment="1">
      <alignment horizontal="right" vertical="center"/>
    </xf>
    <xf numFmtId="0" fontId="24" fillId="10" borderId="62" xfId="41" applyFont="1" applyFill="1" applyBorder="1" applyAlignment="1">
      <alignment vertical="top" wrapText="1"/>
    </xf>
    <xf numFmtId="0" fontId="35" fillId="9" borderId="19" xfId="41" applyFont="1" applyFill="1" applyBorder="1" applyAlignment="1">
      <alignment horizontal="left" vertical="top" wrapText="1"/>
    </xf>
    <xf numFmtId="167" fontId="19" fillId="9" borderId="17" xfId="41" applyNumberFormat="1" applyFont="1" applyFill="1" applyBorder="1" applyAlignment="1">
      <alignment horizontal="left" vertical="top" wrapText="1"/>
    </xf>
    <xf numFmtId="0" fontId="19" fillId="9" borderId="52" xfId="41" applyFont="1" applyFill="1" applyBorder="1" applyAlignment="1">
      <alignment horizontal="left" vertical="top" wrapText="1"/>
    </xf>
    <xf numFmtId="4" fontId="35" fillId="9" borderId="52" xfId="41" applyNumberFormat="1" applyFont="1" applyFill="1" applyBorder="1" applyAlignment="1">
      <alignment horizontal="right" vertical="center"/>
    </xf>
    <xf numFmtId="4" fontId="35" fillId="9" borderId="16" xfId="41" applyNumberFormat="1" applyFont="1" applyFill="1" applyBorder="1" applyAlignment="1">
      <alignment horizontal="right" vertical="center"/>
    </xf>
    <xf numFmtId="0" fontId="24" fillId="10" borderId="26" xfId="41" applyFont="1" applyFill="1" applyBorder="1" applyAlignment="1">
      <alignment vertical="top" wrapText="1"/>
    </xf>
    <xf numFmtId="0" fontId="35" fillId="10" borderId="19" xfId="41" applyFont="1" applyFill="1" applyBorder="1" applyAlignment="1">
      <alignment horizontal="left" vertical="top" wrapText="1"/>
    </xf>
    <xf numFmtId="4" fontId="35" fillId="10" borderId="52" xfId="41" applyNumberFormat="1" applyFont="1" applyFill="1" applyBorder="1" applyAlignment="1">
      <alignment horizontal="right" vertical="center"/>
    </xf>
    <xf numFmtId="0" fontId="21" fillId="9" borderId="19" xfId="41" applyFont="1" applyFill="1" applyBorder="1" applyAlignment="1">
      <alignment horizontal="left" vertical="top" wrapText="1"/>
    </xf>
    <xf numFmtId="167" fontId="25" fillId="9" borderId="17" xfId="41" applyNumberFormat="1" applyFont="1" applyFill="1" applyBorder="1" applyAlignment="1">
      <alignment horizontal="left" vertical="top" wrapText="1"/>
    </xf>
    <xf numFmtId="0" fontId="25" fillId="9" borderId="52" xfId="41" applyFont="1" applyFill="1" applyBorder="1" applyAlignment="1">
      <alignment horizontal="left" vertical="top" wrapText="1"/>
    </xf>
    <xf numFmtId="0" fontId="24" fillId="10" borderId="7" xfId="41" applyFont="1" applyFill="1" applyBorder="1" applyAlignment="1">
      <alignment vertical="top" wrapText="1"/>
    </xf>
    <xf numFmtId="167" fontId="25" fillId="0" borderId="22" xfId="41" applyNumberFormat="1" applyFont="1" applyBorder="1" applyAlignment="1">
      <alignment horizontal="left" vertical="top" wrapText="1"/>
    </xf>
    <xf numFmtId="0" fontId="25" fillId="0" borderId="27" xfId="41" applyFont="1" applyBorder="1" applyAlignment="1">
      <alignment horizontal="left" vertical="top" wrapText="1"/>
    </xf>
    <xf numFmtId="4" fontId="35" fillId="0" borderId="27" xfId="41" applyNumberFormat="1" applyFont="1" applyBorder="1" applyAlignment="1">
      <alignment horizontal="right" vertical="center"/>
    </xf>
    <xf numFmtId="0" fontId="21" fillId="6" borderId="63" xfId="41" applyFont="1" applyFill="1" applyBorder="1" applyAlignment="1">
      <alignment vertical="top" wrapText="1"/>
    </xf>
    <xf numFmtId="0" fontId="21" fillId="6" borderId="64" xfId="41" applyFont="1" applyFill="1" applyBorder="1" applyAlignment="1">
      <alignment vertical="top" wrapText="1"/>
    </xf>
    <xf numFmtId="0" fontId="34" fillId="6" borderId="65" xfId="41" applyFont="1" applyFill="1" applyBorder="1" applyAlignment="1">
      <alignment horizontal="left" vertical="top" wrapText="1"/>
    </xf>
    <xf numFmtId="4" fontId="24" fillId="6" borderId="65" xfId="41" applyNumberFormat="1" applyFont="1" applyFill="1" applyBorder="1" applyAlignment="1">
      <alignment horizontal="right" vertical="center"/>
    </xf>
    <xf numFmtId="4" fontId="24" fillId="6" borderId="57" xfId="41" applyNumberFormat="1" applyFont="1" applyFill="1" applyBorder="1" applyAlignment="1">
      <alignment horizontal="right" vertical="center"/>
    </xf>
    <xf numFmtId="0" fontId="21" fillId="7" borderId="31" xfId="41" applyFont="1" applyFill="1" applyBorder="1" applyAlignment="1">
      <alignment vertical="top" wrapText="1"/>
    </xf>
    <xf numFmtId="0" fontId="25" fillId="7" borderId="8" xfId="41" applyFont="1" applyFill="1" applyBorder="1" applyAlignment="1">
      <alignment horizontal="left" vertical="top" wrapText="1"/>
    </xf>
    <xf numFmtId="4" fontId="35" fillId="7" borderId="8" xfId="41" applyNumberFormat="1" applyFont="1" applyFill="1" applyBorder="1" applyAlignment="1">
      <alignment horizontal="right" vertical="center"/>
    </xf>
    <xf numFmtId="4" fontId="35" fillId="7" borderId="51" xfId="41" applyNumberFormat="1" applyFont="1" applyFill="1" applyBorder="1" applyAlignment="1">
      <alignment horizontal="right" vertical="center"/>
    </xf>
    <xf numFmtId="0" fontId="21" fillId="0" borderId="44" xfId="41" applyFont="1" applyBorder="1" applyAlignment="1">
      <alignment vertical="top" wrapText="1"/>
    </xf>
    <xf numFmtId="4" fontId="37" fillId="0" borderId="66" xfId="41" applyNumberFormat="1" applyFont="1" applyBorder="1" applyAlignment="1">
      <alignment horizontal="right" vertical="center" wrapText="1"/>
    </xf>
    <xf numFmtId="4" fontId="37" fillId="0" borderId="69" xfId="41" applyNumberFormat="1" applyFont="1" applyBorder="1" applyAlignment="1">
      <alignment horizontal="right" vertical="center" wrapText="1"/>
    </xf>
    <xf numFmtId="0" fontId="38" fillId="0" borderId="0" xfId="41" applyFont="1" applyAlignment="1">
      <alignment vertical="center"/>
    </xf>
    <xf numFmtId="0" fontId="26" fillId="0" borderId="70" xfId="41" applyFont="1" applyBorder="1" applyAlignment="1"/>
    <xf numFmtId="0" fontId="30" fillId="0" borderId="71" xfId="41" applyFont="1" applyBorder="1" applyAlignment="1">
      <alignment horizontal="center" vertical="center"/>
    </xf>
    <xf numFmtId="49" fontId="31" fillId="0" borderId="71" xfId="41" applyNumberFormat="1" applyFont="1" applyBorder="1" applyAlignment="1">
      <alignment horizontal="center" vertical="center" wrapText="1"/>
    </xf>
    <xf numFmtId="0" fontId="32" fillId="0" borderId="72" xfId="41" applyFont="1" applyBorder="1" applyAlignment="1">
      <alignment horizontal="center" vertical="center" wrapText="1"/>
    </xf>
    <xf numFmtId="0" fontId="20" fillId="0" borderId="72" xfId="0" applyFont="1" applyBorder="1" applyAlignment="1">
      <alignment horizontal="center" vertical="center" wrapText="1"/>
    </xf>
    <xf numFmtId="4" fontId="32" fillId="0" borderId="39" xfId="41" applyNumberFormat="1" applyFont="1" applyBorder="1" applyAlignment="1">
      <alignment horizontal="right" vertical="center" wrapText="1"/>
    </xf>
    <xf numFmtId="0" fontId="26" fillId="0" borderId="9" xfId="41" applyFont="1" applyBorder="1" applyAlignment="1">
      <alignment vertical="center"/>
    </xf>
    <xf numFmtId="0" fontId="26" fillId="0" borderId="73" xfId="41" applyFont="1" applyBorder="1" applyAlignment="1">
      <alignment vertical="center" wrapText="1"/>
    </xf>
    <xf numFmtId="4" fontId="26" fillId="0" borderId="73" xfId="41" applyNumberFormat="1" applyFont="1" applyBorder="1" applyAlignment="1">
      <alignment vertical="center"/>
    </xf>
    <xf numFmtId="0" fontId="0" fillId="0" borderId="18" xfId="0" applyBorder="1" applyAlignment="1">
      <alignment vertical="center"/>
    </xf>
    <xf numFmtId="0" fontId="26" fillId="0" borderId="29" xfId="41" applyFont="1" applyFill="1" applyBorder="1" applyAlignment="1">
      <alignment vertical="center" wrapText="1"/>
    </xf>
    <xf numFmtId="0" fontId="21" fillId="0" borderId="24" xfId="41" applyFont="1" applyFill="1" applyBorder="1" applyAlignment="1">
      <alignment horizontal="left" vertical="center" wrapText="1"/>
    </xf>
    <xf numFmtId="0" fontId="21" fillId="0" borderId="24" xfId="41" applyFont="1" applyFill="1" applyBorder="1" applyAlignment="1">
      <alignment horizontal="left" vertical="top" wrapText="1"/>
    </xf>
    <xf numFmtId="0" fontId="25" fillId="0" borderId="24" xfId="41" applyFont="1" applyBorder="1" applyAlignment="1">
      <alignment horizontal="left" vertical="top" wrapText="1"/>
    </xf>
    <xf numFmtId="4" fontId="21" fillId="0" borderId="25" xfId="41" applyNumberFormat="1" applyFont="1" applyBorder="1" applyAlignment="1">
      <alignment vertical="center"/>
    </xf>
    <xf numFmtId="0" fontId="21" fillId="6" borderId="26" xfId="41" applyFont="1" applyFill="1" applyBorder="1" applyAlignment="1">
      <alignment vertical="top" wrapText="1"/>
    </xf>
    <xf numFmtId="167" fontId="25" fillId="6" borderId="22" xfId="41" applyNumberFormat="1" applyFont="1" applyFill="1" applyBorder="1" applyAlignment="1">
      <alignment horizontal="left" vertical="top" wrapText="1"/>
    </xf>
    <xf numFmtId="0" fontId="34" fillId="6" borderId="27" xfId="41" applyFont="1" applyFill="1" applyBorder="1" applyAlignment="1">
      <alignment horizontal="left" vertical="top" wrapText="1"/>
    </xf>
    <xf numFmtId="4" fontId="24" fillId="6" borderId="27" xfId="41" applyNumberFormat="1" applyFont="1" applyFill="1" applyBorder="1" applyAlignment="1">
      <alignment horizontal="right" vertical="center"/>
    </xf>
    <xf numFmtId="0" fontId="22" fillId="11" borderId="27" xfId="41" applyFont="1" applyFill="1" applyBorder="1" applyAlignment="1">
      <alignment horizontal="left" vertical="top" wrapText="1"/>
    </xf>
    <xf numFmtId="0" fontId="21" fillId="7" borderId="3" xfId="41" applyFont="1" applyFill="1" applyBorder="1" applyAlignment="1">
      <alignment horizontal="left" vertical="top" wrapText="1"/>
    </xf>
    <xf numFmtId="167" fontId="25" fillId="7" borderId="75" xfId="41" applyNumberFormat="1" applyFont="1" applyFill="1" applyBorder="1" applyAlignment="1">
      <alignment horizontal="left" vertical="top" wrapText="1"/>
    </xf>
    <xf numFmtId="0" fontId="22" fillId="11" borderId="49" xfId="41" applyFont="1" applyFill="1" applyBorder="1" applyAlignment="1">
      <alignment horizontal="left" vertical="top" wrapText="1"/>
    </xf>
    <xf numFmtId="167" fontId="25" fillId="0" borderId="23" xfId="41" applyNumberFormat="1" applyFont="1" applyBorder="1" applyAlignment="1">
      <alignment horizontal="left" vertical="top" wrapText="1"/>
    </xf>
    <xf numFmtId="0" fontId="25" fillId="0" borderId="23" xfId="41" applyFont="1" applyBorder="1" applyAlignment="1">
      <alignment horizontal="left" vertical="top" wrapText="1"/>
    </xf>
    <xf numFmtId="0" fontId="21" fillId="0" borderId="23" xfId="41" applyFont="1" applyBorder="1" applyAlignment="1">
      <alignment vertical="center"/>
    </xf>
    <xf numFmtId="0" fontId="30" fillId="0" borderId="76" xfId="41" applyFont="1" applyBorder="1" applyAlignment="1">
      <alignment horizontal="left" vertical="center"/>
    </xf>
    <xf numFmtId="4" fontId="35" fillId="0" borderId="76" xfId="41" applyNumberFormat="1" applyFont="1" applyBorder="1" applyAlignment="1">
      <alignment horizontal="right" vertical="center"/>
    </xf>
    <xf numFmtId="4" fontId="35" fillId="0" borderId="78" xfId="41" applyNumberFormat="1" applyFont="1" applyBorder="1" applyAlignment="1">
      <alignment horizontal="right" vertical="center"/>
    </xf>
    <xf numFmtId="0" fontId="30" fillId="8" borderId="9" xfId="41" applyFont="1" applyFill="1" applyBorder="1" applyAlignment="1">
      <alignment horizontal="left" vertical="center"/>
    </xf>
    <xf numFmtId="0" fontId="30" fillId="8" borderId="9" xfId="41" applyFont="1" applyFill="1" applyBorder="1" applyAlignment="1">
      <alignment horizontal="left" vertical="center" wrapText="1"/>
    </xf>
    <xf numFmtId="4" fontId="35" fillId="8" borderId="9" xfId="41" applyNumberFormat="1" applyFont="1" applyFill="1" applyBorder="1" applyAlignment="1">
      <alignment horizontal="right" vertical="center"/>
    </xf>
    <xf numFmtId="0" fontId="30" fillId="0" borderId="23" xfId="41" applyFont="1" applyBorder="1" applyAlignment="1">
      <alignment horizontal="left" vertical="center"/>
    </xf>
    <xf numFmtId="0" fontId="39" fillId="9" borderId="60" xfId="41" applyFont="1" applyFill="1" applyBorder="1" applyAlignment="1">
      <alignment horizontal="left" vertical="center" wrapText="1"/>
    </xf>
    <xf numFmtId="0" fontId="39" fillId="9" borderId="18" xfId="41" applyFont="1" applyFill="1" applyBorder="1" applyAlignment="1">
      <alignment horizontal="left" vertical="center" wrapText="1"/>
    </xf>
    <xf numFmtId="0" fontId="30" fillId="0" borderId="79" xfId="41" applyFont="1" applyBorder="1" applyAlignment="1">
      <alignment horizontal="left" vertical="center"/>
    </xf>
    <xf numFmtId="0" fontId="30" fillId="0" borderId="0" xfId="41" applyFont="1" applyBorder="1" applyAlignment="1">
      <alignment horizontal="left" vertical="center" wrapText="1"/>
    </xf>
    <xf numFmtId="0" fontId="19" fillId="0" borderId="23" xfId="41" applyFont="1" applyBorder="1" applyAlignment="1">
      <alignment horizontal="left" vertical="center" wrapText="1"/>
    </xf>
    <xf numFmtId="4" fontId="35" fillId="0" borderId="25" xfId="41" applyNumberFormat="1" applyFont="1" applyBorder="1" applyAlignment="1">
      <alignment horizontal="right" vertical="center"/>
    </xf>
    <xf numFmtId="4" fontId="35" fillId="0" borderId="25" xfId="41" applyNumberFormat="1" applyFont="1" applyBorder="1" applyAlignment="1">
      <alignment vertical="center"/>
    </xf>
    <xf numFmtId="4" fontId="35" fillId="0" borderId="24" xfId="41" applyNumberFormat="1" applyFont="1" applyBorder="1" applyAlignment="1">
      <alignment vertical="center"/>
    </xf>
    <xf numFmtId="4" fontId="24" fillId="0" borderId="76" xfId="41" applyNumberFormat="1" applyFont="1" applyBorder="1" applyAlignment="1">
      <alignment horizontal="right" vertical="center"/>
    </xf>
    <xf numFmtId="4" fontId="24" fillId="0" borderId="78" xfId="41" applyNumberFormat="1" applyFont="1" applyBorder="1" applyAlignment="1">
      <alignment horizontal="right" vertical="center"/>
    </xf>
    <xf numFmtId="0" fontId="39" fillId="0" borderId="25" xfId="41" applyFont="1" applyBorder="1" applyAlignment="1">
      <alignment horizontal="left" vertical="center"/>
    </xf>
    <xf numFmtId="4" fontId="35" fillId="0" borderId="24" xfId="41" applyNumberFormat="1" applyFont="1" applyBorder="1" applyAlignment="1">
      <alignment horizontal="right" vertical="center"/>
    </xf>
    <xf numFmtId="0" fontId="18" fillId="8" borderId="18" xfId="41" applyFont="1" applyFill="1" applyBorder="1" applyAlignment="1">
      <alignment horizontal="left" vertical="center"/>
    </xf>
    <xf numFmtId="0" fontId="31" fillId="8" borderId="18" xfId="41" applyFont="1" applyFill="1" applyBorder="1" applyAlignment="1">
      <alignment horizontal="left" vertical="center" wrapText="1"/>
    </xf>
    <xf numFmtId="0" fontId="26" fillId="9" borderId="18" xfId="41" applyFont="1" applyFill="1" applyBorder="1" applyAlignment="1">
      <alignment horizontal="left" vertical="center" wrapText="1"/>
    </xf>
    <xf numFmtId="0" fontId="19" fillId="0" borderId="18" xfId="41" applyFont="1" applyBorder="1" applyAlignment="1">
      <alignment horizontal="left" vertical="center" wrapText="1"/>
    </xf>
    <xf numFmtId="0" fontId="21" fillId="0" borderId="48" xfId="41" applyFont="1" applyBorder="1" applyAlignment="1">
      <alignment horizontal="left" vertical="top" wrapText="1"/>
    </xf>
    <xf numFmtId="4" fontId="35" fillId="0" borderId="18" xfId="41" applyNumberFormat="1" applyFont="1" applyBorder="1" applyAlignment="1">
      <alignment horizontal="right" vertical="center"/>
    </xf>
    <xf numFmtId="4" fontId="35" fillId="0" borderId="9" xfId="41" applyNumberFormat="1" applyFont="1" applyBorder="1" applyAlignment="1">
      <alignment horizontal="right" vertical="center"/>
    </xf>
    <xf numFmtId="0" fontId="18" fillId="8" borderId="18" xfId="41" applyFont="1" applyFill="1" applyBorder="1" applyAlignment="1">
      <alignment horizontal="left" vertical="center" wrapText="1"/>
    </xf>
    <xf numFmtId="0" fontId="36" fillId="8" borderId="18" xfId="41" applyFont="1" applyFill="1" applyBorder="1" applyAlignment="1">
      <alignment horizontal="left" vertical="center" wrapText="1"/>
    </xf>
    <xf numFmtId="0" fontId="22" fillId="11" borderId="24" xfId="41" applyFont="1" applyFill="1" applyBorder="1" applyAlignment="1">
      <alignment horizontal="left" vertical="top" wrapText="1"/>
    </xf>
    <xf numFmtId="0" fontId="19" fillId="9" borderId="18" xfId="41" applyFont="1" applyFill="1" applyBorder="1" applyAlignment="1">
      <alignment horizontal="left" vertical="center" wrapText="1"/>
    </xf>
    <xf numFmtId="0" fontId="35" fillId="9" borderId="18" xfId="41" applyFont="1" applyFill="1" applyBorder="1" applyAlignment="1">
      <alignment horizontal="left" vertical="top" wrapText="1"/>
    </xf>
    <xf numFmtId="0" fontId="21" fillId="9" borderId="18" xfId="41" applyFont="1" applyFill="1" applyBorder="1" applyAlignment="1">
      <alignment vertical="top" wrapText="1"/>
    </xf>
    <xf numFmtId="4" fontId="21" fillId="9" borderId="18" xfId="41" applyNumberFormat="1" applyFont="1" applyFill="1" applyBorder="1" applyAlignment="1">
      <alignment vertical="center"/>
    </xf>
    <xf numFmtId="0" fontId="21" fillId="0" borderId="59" xfId="41" applyFont="1" applyBorder="1" applyAlignment="1">
      <alignment horizontal="left" vertical="top" wrapText="1"/>
    </xf>
    <xf numFmtId="4" fontId="31" fillId="0" borderId="0" xfId="41" applyNumberFormat="1" applyFont="1" applyBorder="1" applyAlignment="1">
      <alignment vertical="center"/>
    </xf>
    <xf numFmtId="4" fontId="31" fillId="0" borderId="27" xfId="41" applyNumberFormat="1" applyFont="1" applyBorder="1" applyAlignment="1">
      <alignment vertical="center"/>
    </xf>
    <xf numFmtId="4" fontId="31" fillId="0" borderId="20" xfId="41" applyNumberFormat="1" applyFont="1" applyBorder="1" applyAlignment="1">
      <alignment vertical="center"/>
    </xf>
    <xf numFmtId="4" fontId="31" fillId="0" borderId="48" xfId="41" applyNumberFormat="1" applyFont="1" applyBorder="1" applyAlignment="1">
      <alignment vertical="center"/>
    </xf>
    <xf numFmtId="4" fontId="31" fillId="0" borderId="18" xfId="41" applyNumberFormat="1" applyFont="1" applyBorder="1" applyAlignment="1">
      <alignment vertical="center"/>
    </xf>
    <xf numFmtId="0" fontId="21" fillId="8" borderId="18" xfId="41" applyFont="1" applyFill="1" applyBorder="1" applyAlignment="1">
      <alignment vertical="center"/>
    </xf>
    <xf numFmtId="0" fontId="21" fillId="9" borderId="18" xfId="41" applyFont="1" applyFill="1" applyBorder="1" applyAlignment="1">
      <alignment vertical="center"/>
    </xf>
    <xf numFmtId="164" fontId="16" fillId="3" borderId="34" xfId="21" applyNumberFormat="1" applyFont="1" applyFill="1" applyBorder="1" applyAlignment="1">
      <alignment horizontal="right" vertical="center" wrapText="1"/>
    </xf>
    <xf numFmtId="0" fontId="16" fillId="3" borderId="35" xfId="21" applyFont="1" applyFill="1" applyBorder="1" applyAlignment="1">
      <alignment horizontal="center" vertical="center" wrapText="1"/>
    </xf>
    <xf numFmtId="4" fontId="35" fillId="0" borderId="55" xfId="41" applyNumberFormat="1" applyFont="1" applyBorder="1" applyAlignment="1">
      <alignment vertical="center"/>
    </xf>
    <xf numFmtId="0" fontId="39" fillId="8" borderId="18" xfId="41" applyFont="1" applyFill="1" applyBorder="1" applyAlignment="1">
      <alignment horizontal="left" vertical="center"/>
    </xf>
    <xf numFmtId="0" fontId="26" fillId="8" borderId="18" xfId="41" applyFont="1" applyFill="1" applyBorder="1" applyAlignment="1">
      <alignment horizontal="left" vertical="center" wrapText="1"/>
    </xf>
    <xf numFmtId="164" fontId="16" fillId="3" borderId="34" xfId="21" applyNumberFormat="1" applyFont="1" applyFill="1" applyBorder="1" applyAlignment="1">
      <alignment horizontal="right" vertical="center" wrapText="1"/>
    </xf>
    <xf numFmtId="164" fontId="16" fillId="5" borderId="34" xfId="21" applyNumberFormat="1" applyFont="1" applyFill="1" applyBorder="1" applyAlignment="1">
      <alignment horizontal="right" vertical="center" wrapText="1"/>
    </xf>
    <xf numFmtId="164" fontId="15" fillId="4" borderId="34" xfId="21" applyNumberFormat="1" applyFont="1" applyFill="1" applyBorder="1" applyAlignment="1">
      <alignment horizontal="right" vertical="center" wrapText="1"/>
    </xf>
    <xf numFmtId="164" fontId="16" fillId="3" borderId="80" xfId="21" applyNumberFormat="1" applyFont="1" applyFill="1" applyBorder="1" applyAlignment="1">
      <alignment horizontal="right" vertical="center" wrapText="1"/>
    </xf>
    <xf numFmtId="0" fontId="14" fillId="3" borderId="34" xfId="21" applyFont="1" applyFill="1" applyBorder="1" applyAlignment="1">
      <alignment horizontal="center" vertical="center" wrapText="1"/>
    </xf>
    <xf numFmtId="0" fontId="16" fillId="5" borderId="80" xfId="21" applyFont="1" applyFill="1" applyBorder="1" applyAlignment="1">
      <alignment horizontal="center" vertical="center" wrapText="1"/>
    </xf>
    <xf numFmtId="0" fontId="16" fillId="4" borderId="80" xfId="21" applyFont="1" applyFill="1" applyBorder="1" applyAlignment="1">
      <alignment horizontal="center" vertical="center" wrapText="1"/>
    </xf>
    <xf numFmtId="0" fontId="17" fillId="3" borderId="80" xfId="21" applyFont="1" applyFill="1" applyBorder="1" applyAlignment="1">
      <alignment horizontal="center" vertical="center" wrapText="1"/>
    </xf>
    <xf numFmtId="0" fontId="17" fillId="3" borderId="81" xfId="21" applyFont="1" applyFill="1" applyBorder="1" applyAlignment="1">
      <alignment horizontal="center" vertical="center" wrapText="1"/>
    </xf>
    <xf numFmtId="0" fontId="14" fillId="3" borderId="80" xfId="21" applyFont="1" applyFill="1" applyBorder="1" applyAlignment="1">
      <alignment horizontal="center" vertical="center" wrapText="1"/>
    </xf>
    <xf numFmtId="164" fontId="15" fillId="8" borderId="34" xfId="21" applyNumberFormat="1" applyFont="1" applyFill="1" applyBorder="1" applyAlignment="1">
      <alignment horizontal="right" vertical="center" wrapText="1"/>
    </xf>
    <xf numFmtId="0" fontId="16" fillId="3" borderId="82" xfId="21" applyFont="1" applyFill="1" applyBorder="1" applyAlignment="1">
      <alignment horizontal="center" vertical="center" wrapText="1"/>
    </xf>
    <xf numFmtId="0" fontId="16" fillId="3" borderId="80" xfId="21" applyFont="1" applyFill="1" applyBorder="1" applyAlignment="1">
      <alignment horizontal="center" vertical="center" wrapText="1"/>
    </xf>
    <xf numFmtId="164" fontId="16" fillId="3" borderId="35" xfId="21" applyNumberFormat="1" applyFont="1" applyFill="1" applyBorder="1" applyAlignment="1">
      <alignment horizontal="right" vertical="center" wrapText="1"/>
    </xf>
    <xf numFmtId="0" fontId="16" fillId="3" borderId="83" xfId="21" applyFont="1" applyFill="1" applyBorder="1" applyAlignment="1">
      <alignment horizontal="left" vertical="center" wrapText="1"/>
    </xf>
    <xf numFmtId="0" fontId="16" fillId="3" borderId="84" xfId="21" applyFont="1" applyFill="1" applyBorder="1" applyAlignment="1">
      <alignment horizontal="left" vertical="center" wrapText="1"/>
    </xf>
    <xf numFmtId="0" fontId="16" fillId="3" borderId="18" xfId="21" applyFont="1" applyFill="1" applyBorder="1" applyAlignment="1">
      <alignment horizontal="left" vertical="center" wrapText="1"/>
    </xf>
    <xf numFmtId="0" fontId="16" fillId="5" borderId="35" xfId="21" applyFont="1" applyFill="1" applyBorder="1" applyAlignment="1">
      <alignment horizontal="left" vertical="center" wrapText="1"/>
    </xf>
    <xf numFmtId="0" fontId="16" fillId="3" borderId="83" xfId="21" applyFont="1" applyFill="1" applyBorder="1" applyAlignment="1">
      <alignment horizontal="center" vertical="center" wrapText="1"/>
    </xf>
    <xf numFmtId="0" fontId="16" fillId="3" borderId="84" xfId="21" applyFont="1" applyFill="1" applyBorder="1" applyAlignment="1">
      <alignment horizontal="center" vertical="center" wrapText="1"/>
    </xf>
    <xf numFmtId="0" fontId="16" fillId="5" borderId="60" xfId="21" applyFont="1" applyFill="1" applyBorder="1" applyAlignment="1">
      <alignment horizontal="center" vertical="center" wrapText="1"/>
    </xf>
    <xf numFmtId="0" fontId="2" fillId="0" borderId="0" xfId="1"/>
    <xf numFmtId="0" fontId="2" fillId="0" borderId="85" xfId="1" applyBorder="1" applyAlignment="1">
      <alignment vertical="center"/>
    </xf>
    <xf numFmtId="0" fontId="41" fillId="0" borderId="86" xfId="1" applyFont="1" applyBorder="1" applyAlignment="1">
      <alignment horizontal="center" vertical="center" wrapText="1"/>
    </xf>
    <xf numFmtId="0" fontId="42" fillId="0" borderId="86" xfId="1" applyFont="1" applyBorder="1" applyAlignment="1">
      <alignment horizontal="center" vertical="center" wrapText="1"/>
    </xf>
    <xf numFmtId="0" fontId="41" fillId="0" borderId="46" xfId="1" applyFont="1" applyBorder="1" applyAlignment="1">
      <alignment horizontal="center" vertical="center" wrapText="1"/>
    </xf>
    <xf numFmtId="0" fontId="41" fillId="0" borderId="87" xfId="1" applyFont="1" applyBorder="1" applyAlignment="1">
      <alignment horizontal="center" vertical="center" wrapText="1"/>
    </xf>
    <xf numFmtId="0" fontId="41" fillId="0" borderId="88" xfId="1" applyFont="1" applyBorder="1" applyAlignment="1">
      <alignment horizontal="center" vertical="center" wrapText="1"/>
    </xf>
    <xf numFmtId="49" fontId="43" fillId="0" borderId="26" xfId="1" applyNumberFormat="1" applyFont="1" applyBorder="1" applyAlignment="1">
      <alignment horizontal="center"/>
    </xf>
    <xf numFmtId="49" fontId="43" fillId="0" borderId="27" xfId="1" applyNumberFormat="1" applyFont="1" applyBorder="1" applyAlignment="1">
      <alignment horizontal="center"/>
    </xf>
    <xf numFmtId="49" fontId="43" fillId="0" borderId="15" xfId="1" applyNumberFormat="1" applyFont="1" applyBorder="1" applyAlignment="1">
      <alignment horizontal="center"/>
    </xf>
    <xf numFmtId="49" fontId="43" fillId="0" borderId="89" xfId="1" applyNumberFormat="1" applyFont="1" applyBorder="1" applyAlignment="1">
      <alignment horizontal="center"/>
    </xf>
    <xf numFmtId="0" fontId="44" fillId="0" borderId="18" xfId="1" applyNumberFormat="1" applyFont="1" applyBorder="1" applyAlignment="1">
      <alignment horizontal="center" vertical="top"/>
    </xf>
    <xf numFmtId="49" fontId="2" fillId="0" borderId="18" xfId="1" applyNumberFormat="1" applyFont="1" applyBorder="1" applyAlignment="1">
      <alignment horizontal="left" vertical="top" wrapText="1"/>
    </xf>
    <xf numFmtId="49" fontId="2" fillId="0" borderId="18" xfId="1" applyNumberFormat="1" applyFont="1" applyBorder="1" applyAlignment="1">
      <alignment horizontal="center" vertical="center" wrapText="1"/>
    </xf>
    <xf numFmtId="49" fontId="2" fillId="0" borderId="18" xfId="1" applyNumberFormat="1" applyFont="1" applyBorder="1" applyAlignment="1">
      <alignment horizontal="center" vertical="center"/>
    </xf>
    <xf numFmtId="4" fontId="2" fillId="0" borderId="61" xfId="1" applyNumberFormat="1" applyFont="1" applyBorder="1" applyAlignment="1">
      <alignment vertical="center"/>
    </xf>
    <xf numFmtId="4" fontId="2" fillId="0" borderId="18" xfId="1" applyNumberFormat="1" applyFont="1" applyBorder="1" applyAlignment="1">
      <alignment vertical="center"/>
    </xf>
    <xf numFmtId="4" fontId="2" fillId="0" borderId="60" xfId="1" applyNumberFormat="1" applyFont="1" applyBorder="1" applyAlignment="1">
      <alignment vertical="center"/>
    </xf>
    <xf numFmtId="49" fontId="44" fillId="0" borderId="18" xfId="1" applyNumberFormat="1" applyFont="1" applyBorder="1" applyAlignment="1">
      <alignment horizontal="center" vertical="top" wrapText="1"/>
    </xf>
    <xf numFmtId="4" fontId="2" fillId="0" borderId="61" xfId="1" applyNumberFormat="1" applyFont="1" applyBorder="1" applyAlignment="1">
      <alignment vertical="center" wrapText="1"/>
    </xf>
    <xf numFmtId="4" fontId="2" fillId="0" borderId="18" xfId="1" applyNumberFormat="1" applyFont="1" applyBorder="1" applyAlignment="1">
      <alignment vertical="center" wrapText="1"/>
    </xf>
    <xf numFmtId="4" fontId="2" fillId="0" borderId="60" xfId="1" applyNumberFormat="1" applyFont="1" applyBorder="1" applyAlignment="1">
      <alignment vertical="center" wrapText="1"/>
    </xf>
    <xf numFmtId="49" fontId="44" fillId="0" borderId="18" xfId="1" applyNumberFormat="1" applyFont="1" applyBorder="1" applyAlignment="1">
      <alignment horizontal="center" vertical="top"/>
    </xf>
    <xf numFmtId="49" fontId="2" fillId="0" borderId="7" xfId="1" applyNumberFormat="1" applyFont="1" applyBorder="1" applyAlignment="1">
      <alignment horizontal="left" vertical="top" wrapText="1"/>
    </xf>
    <xf numFmtId="49" fontId="2" fillId="0" borderId="7" xfId="1" applyNumberFormat="1" applyFont="1" applyBorder="1" applyAlignment="1">
      <alignment horizontal="center" vertical="center"/>
    </xf>
    <xf numFmtId="4" fontId="2" fillId="0" borderId="8" xfId="1" applyNumberFormat="1" applyFont="1" applyBorder="1" applyAlignment="1">
      <alignment vertical="center"/>
    </xf>
    <xf numFmtId="4" fontId="2" fillId="0" borderId="89" xfId="1" applyNumberFormat="1" applyFont="1" applyBorder="1" applyAlignment="1">
      <alignment vertical="center"/>
    </xf>
    <xf numFmtId="49" fontId="2" fillId="0" borderId="10" xfId="1" applyNumberFormat="1" applyFont="1" applyBorder="1" applyAlignment="1">
      <alignment horizontal="left" vertical="top" wrapText="1"/>
    </xf>
    <xf numFmtId="49" fontId="2" fillId="0" borderId="10" xfId="1" applyNumberFormat="1" applyFont="1" applyBorder="1" applyAlignment="1">
      <alignment horizontal="center" vertical="center"/>
    </xf>
    <xf numFmtId="4" fontId="2" fillId="0" borderId="11" xfId="1" applyNumberFormat="1" applyFont="1" applyBorder="1" applyAlignment="1">
      <alignment vertical="center"/>
    </xf>
    <xf numFmtId="0" fontId="2" fillId="0" borderId="10" xfId="1" applyFont="1" applyBorder="1" applyAlignment="1">
      <alignment horizontal="left" vertical="top" wrapText="1"/>
    </xf>
    <xf numFmtId="49" fontId="2" fillId="0" borderId="10" xfId="1" applyNumberFormat="1" applyBorder="1" applyAlignment="1">
      <alignment horizontal="center" vertical="center"/>
    </xf>
    <xf numFmtId="0" fontId="2" fillId="0" borderId="13" xfId="1" applyFont="1" applyBorder="1" applyAlignment="1">
      <alignment horizontal="left" vertical="top" wrapText="1"/>
    </xf>
    <xf numFmtId="49" fontId="2" fillId="0" borderId="13" xfId="1" applyNumberFormat="1" applyBorder="1" applyAlignment="1">
      <alignment horizontal="center" vertical="center"/>
    </xf>
    <xf numFmtId="4" fontId="2" fillId="0" borderId="12" xfId="1" applyNumberFormat="1" applyFont="1" applyBorder="1" applyAlignment="1">
      <alignment vertical="center"/>
    </xf>
    <xf numFmtId="0" fontId="2" fillId="0" borderId="19" xfId="1" applyFont="1" applyBorder="1" applyAlignment="1">
      <alignment horizontal="left" vertical="top" wrapText="1"/>
    </xf>
    <xf numFmtId="49" fontId="2" fillId="0" borderId="19" xfId="1" applyNumberFormat="1" applyBorder="1" applyAlignment="1">
      <alignment horizontal="center" vertical="center"/>
    </xf>
    <xf numFmtId="4" fontId="2" fillId="0" borderId="52" xfId="1" applyNumberFormat="1" applyFont="1" applyBorder="1" applyAlignment="1">
      <alignment vertical="center"/>
    </xf>
    <xf numFmtId="0" fontId="2" fillId="0" borderId="16" xfId="1" applyFont="1" applyBorder="1" applyAlignment="1">
      <alignment horizontal="left" vertical="top" wrapText="1"/>
    </xf>
    <xf numFmtId="49" fontId="2" fillId="0" borderId="17" xfId="1" applyNumberFormat="1" applyBorder="1" applyAlignment="1">
      <alignment horizontal="center" vertical="center"/>
    </xf>
    <xf numFmtId="0" fontId="2" fillId="0" borderId="18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0" fontId="47" fillId="0" borderId="15" xfId="1" applyFont="1" applyBorder="1" applyAlignment="1">
      <alignment horizontal="left" vertical="top" wrapText="1"/>
    </xf>
    <xf numFmtId="49" fontId="2" fillId="0" borderId="90" xfId="1" applyNumberFormat="1" applyBorder="1" applyAlignment="1">
      <alignment horizontal="center" vertical="center"/>
    </xf>
    <xf numFmtId="0" fontId="47" fillId="0" borderId="18" xfId="1" applyFont="1" applyBorder="1" applyAlignment="1">
      <alignment horizontal="left" vertical="top" wrapText="1"/>
    </xf>
    <xf numFmtId="0" fontId="47" fillId="0" borderId="20" xfId="1" applyFont="1" applyBorder="1" applyAlignment="1">
      <alignment horizontal="left" vertical="top" wrapText="1"/>
    </xf>
    <xf numFmtId="49" fontId="2" fillId="0" borderId="18" xfId="1" applyNumberFormat="1" applyBorder="1" applyAlignment="1">
      <alignment horizontal="center" vertical="center"/>
    </xf>
    <xf numFmtId="49" fontId="2" fillId="0" borderId="26" xfId="1" applyNumberFormat="1" applyBorder="1" applyAlignment="1">
      <alignment horizontal="center" vertical="center"/>
    </xf>
    <xf numFmtId="4" fontId="2" fillId="0" borderId="27" xfId="1" applyNumberFormat="1" applyFont="1" applyBorder="1" applyAlignment="1">
      <alignment vertical="center"/>
    </xf>
    <xf numFmtId="0" fontId="47" fillId="0" borderId="24" xfId="1" applyFont="1" applyBorder="1" applyAlignment="1">
      <alignment horizontal="left" vertical="top" wrapText="1"/>
    </xf>
    <xf numFmtId="49" fontId="2" fillId="0" borderId="24" xfId="1" applyNumberFormat="1" applyBorder="1" applyAlignment="1">
      <alignment horizontal="center" vertical="center"/>
    </xf>
    <xf numFmtId="4" fontId="2" fillId="0" borderId="25" xfId="1" applyNumberFormat="1" applyFont="1" applyBorder="1" applyAlignment="1">
      <alignment vertical="center"/>
    </xf>
    <xf numFmtId="4" fontId="2" fillId="0" borderId="91" xfId="1" applyNumberFormat="1" applyFont="1" applyBorder="1" applyAlignment="1">
      <alignment vertical="center"/>
    </xf>
    <xf numFmtId="49" fontId="44" fillId="0" borderId="23" xfId="1" applyNumberFormat="1" applyFont="1" applyBorder="1" applyAlignment="1">
      <alignment horizontal="center" vertical="top" wrapText="1"/>
    </xf>
    <xf numFmtId="49" fontId="2" fillId="0" borderId="22" xfId="1" applyNumberFormat="1" applyBorder="1" applyAlignment="1">
      <alignment horizontal="center" vertical="center"/>
    </xf>
    <xf numFmtId="49" fontId="44" fillId="0" borderId="26" xfId="1" applyNumberFormat="1" applyFont="1" applyBorder="1" applyAlignment="1">
      <alignment horizontal="center" vertical="top"/>
    </xf>
    <xf numFmtId="49" fontId="46" fillId="0" borderId="22" xfId="1" applyNumberFormat="1" applyFont="1" applyBorder="1" applyAlignment="1">
      <alignment vertical="center"/>
    </xf>
    <xf numFmtId="4" fontId="45" fillId="0" borderId="27" xfId="1" applyNumberFormat="1" applyFont="1" applyBorder="1" applyAlignment="1">
      <alignment vertical="center"/>
    </xf>
    <xf numFmtId="4" fontId="45" fillId="0" borderId="18" xfId="1" applyNumberFormat="1" applyFont="1" applyBorder="1" applyAlignment="1">
      <alignment vertical="center"/>
    </xf>
    <xf numFmtId="4" fontId="45" fillId="0" borderId="91" xfId="1" applyNumberFormat="1" applyFont="1" applyBorder="1" applyAlignment="1">
      <alignment vertical="center"/>
    </xf>
    <xf numFmtId="49" fontId="44" fillId="0" borderId="13" xfId="1" applyNumberFormat="1" applyFont="1" applyBorder="1" applyAlignment="1">
      <alignment horizontal="center" vertical="top"/>
    </xf>
    <xf numFmtId="49" fontId="46" fillId="0" borderId="6" xfId="1" applyNumberFormat="1" applyFont="1" applyBorder="1" applyAlignment="1">
      <alignment vertical="center"/>
    </xf>
    <xf numFmtId="4" fontId="45" fillId="0" borderId="12" xfId="1" applyNumberFormat="1" applyFont="1" applyBorder="1" applyAlignment="1">
      <alignment vertical="center"/>
    </xf>
    <xf numFmtId="4" fontId="45" fillId="0" borderId="89" xfId="1" applyNumberFormat="1" applyFont="1" applyBorder="1" applyAlignment="1">
      <alignment vertical="center"/>
    </xf>
    <xf numFmtId="49" fontId="44" fillId="0" borderId="23" xfId="1" applyNumberFormat="1" applyFont="1" applyBorder="1" applyAlignment="1">
      <alignment horizontal="center" vertical="top"/>
    </xf>
    <xf numFmtId="0" fontId="47" fillId="0" borderId="23" xfId="1" applyFont="1" applyBorder="1" applyAlignment="1">
      <alignment horizontal="left" vertical="top" wrapText="1"/>
    </xf>
    <xf numFmtId="4" fontId="2" fillId="0" borderId="27" xfId="1" applyNumberFormat="1" applyBorder="1" applyAlignment="1">
      <alignment vertical="center"/>
    </xf>
    <xf numFmtId="4" fontId="2" fillId="0" borderId="18" xfId="1" applyNumberFormat="1" applyBorder="1" applyAlignment="1">
      <alignment vertical="center"/>
    </xf>
    <xf numFmtId="4" fontId="2" fillId="0" borderId="22" xfId="1" applyNumberFormat="1" applyBorder="1" applyAlignment="1">
      <alignment vertical="center"/>
    </xf>
    <xf numFmtId="0" fontId="47" fillId="0" borderId="0" xfId="1" applyFont="1" applyBorder="1" applyAlignment="1">
      <alignment horizontal="left" vertical="top" wrapText="1"/>
    </xf>
    <xf numFmtId="0" fontId="47" fillId="0" borderId="92" xfId="1" applyFont="1" applyBorder="1" applyAlignment="1">
      <alignment horizontal="left" vertical="top" wrapText="1"/>
    </xf>
    <xf numFmtId="49" fontId="46" fillId="0" borderId="31" xfId="1" applyNumberFormat="1" applyFont="1" applyBorder="1" applyAlignment="1">
      <alignment vertical="center"/>
    </xf>
    <xf numFmtId="49" fontId="44" fillId="0" borderId="3" xfId="1" applyNumberFormat="1" applyFont="1" applyBorder="1" applyAlignment="1">
      <alignment horizontal="center" vertical="top"/>
    </xf>
    <xf numFmtId="0" fontId="2" fillId="0" borderId="26" xfId="1" applyFont="1" applyBorder="1" applyAlignment="1">
      <alignment horizontal="left" vertical="top" wrapText="1"/>
    </xf>
    <xf numFmtId="4" fontId="2" fillId="0" borderId="94" xfId="1" applyNumberFormat="1" applyFont="1" applyBorder="1" applyAlignment="1">
      <alignment vertical="center"/>
    </xf>
    <xf numFmtId="49" fontId="44" fillId="0" borderId="29" xfId="1" applyNumberFormat="1" applyFont="1" applyBorder="1" applyAlignment="1">
      <alignment horizontal="center" vertical="top"/>
    </xf>
    <xf numFmtId="0" fontId="2" fillId="0" borderId="24" xfId="1" applyFont="1" applyBorder="1" applyAlignment="1">
      <alignment horizontal="left" vertical="top" wrapText="1"/>
    </xf>
    <xf numFmtId="49" fontId="46" fillId="0" borderId="24" xfId="1" applyNumberFormat="1" applyFont="1" applyBorder="1" applyAlignment="1">
      <alignment vertical="center"/>
    </xf>
    <xf numFmtId="4" fontId="45" fillId="0" borderId="25" xfId="1" applyNumberFormat="1" applyFont="1" applyBorder="1" applyAlignment="1">
      <alignment vertical="center"/>
    </xf>
    <xf numFmtId="49" fontId="44" fillId="0" borderId="20" xfId="1" applyNumberFormat="1" applyFont="1" applyBorder="1" applyAlignment="1">
      <alignment horizontal="center" vertical="top"/>
    </xf>
    <xf numFmtId="4" fontId="45" fillId="0" borderId="58" xfId="1" applyNumberFormat="1" applyFont="1" applyBorder="1" applyAlignment="1">
      <alignment vertical="center"/>
    </xf>
    <xf numFmtId="49" fontId="47" fillId="0" borderId="18" xfId="1" applyNumberFormat="1" applyFont="1" applyBorder="1" applyAlignment="1">
      <alignment horizontal="center" vertical="center" wrapText="1"/>
    </xf>
    <xf numFmtId="49" fontId="47" fillId="0" borderId="18" xfId="1" applyNumberFormat="1" applyFont="1" applyBorder="1" applyAlignment="1">
      <alignment horizontal="center" vertical="center"/>
    </xf>
    <xf numFmtId="4" fontId="47" fillId="0" borderId="61" xfId="1" applyNumberFormat="1" applyFont="1" applyBorder="1" applyAlignment="1">
      <alignment vertical="center"/>
    </xf>
    <xf numFmtId="4" fontId="46" fillId="0" borderId="18" xfId="1" applyNumberFormat="1" applyFont="1" applyBorder="1" applyAlignment="1">
      <alignment vertical="center"/>
    </xf>
    <xf numFmtId="4" fontId="47" fillId="0" borderId="60" xfId="1" applyNumberFormat="1" applyFont="1" applyBorder="1" applyAlignment="1">
      <alignment vertical="center"/>
    </xf>
    <xf numFmtId="49" fontId="44" fillId="0" borderId="7" xfId="1" applyNumberFormat="1" applyFont="1" applyBorder="1" applyAlignment="1">
      <alignment horizontal="center" vertical="top"/>
    </xf>
    <xf numFmtId="49" fontId="2" fillId="0" borderId="15" xfId="1" applyNumberFormat="1" applyBorder="1" applyAlignment="1">
      <alignment horizontal="center" vertical="center"/>
    </xf>
    <xf numFmtId="4" fontId="2" fillId="0" borderId="58" xfId="1" applyNumberFormat="1" applyFont="1" applyBorder="1" applyAlignment="1">
      <alignment vertical="center"/>
    </xf>
    <xf numFmtId="49" fontId="44" fillId="0" borderId="32" xfId="1" applyNumberFormat="1" applyFont="1" applyBorder="1" applyAlignment="1">
      <alignment horizontal="center" vertical="top"/>
    </xf>
    <xf numFmtId="4" fontId="2" fillId="0" borderId="95" xfId="1" applyNumberFormat="1" applyFont="1" applyBorder="1" applyAlignment="1">
      <alignment vertical="center"/>
    </xf>
    <xf numFmtId="4" fontId="48" fillId="0" borderId="96" xfId="1" applyNumberFormat="1" applyFont="1" applyBorder="1" applyAlignment="1"/>
    <xf numFmtId="4" fontId="48" fillId="0" borderId="44" xfId="1" applyNumberFormat="1" applyFont="1" applyBorder="1" applyAlignment="1"/>
    <xf numFmtId="4" fontId="48" fillId="0" borderId="98" xfId="1" applyNumberFormat="1" applyFont="1" applyBorder="1" applyAlignment="1"/>
    <xf numFmtId="0" fontId="47" fillId="0" borderId="0" xfId="42"/>
    <xf numFmtId="0" fontId="3" fillId="0" borderId="0" xfId="1" applyFont="1"/>
    <xf numFmtId="0" fontId="4" fillId="0" borderId="0" xfId="1" applyFont="1" applyAlignment="1">
      <alignment vertical="top" wrapText="1"/>
    </xf>
    <xf numFmtId="43" fontId="50" fillId="0" borderId="101" xfId="42" applyNumberFormat="1" applyFont="1" applyFill="1" applyBorder="1" applyAlignment="1">
      <alignment horizontal="center" vertical="center" wrapText="1"/>
    </xf>
    <xf numFmtId="43" fontId="50" fillId="0" borderId="60" xfId="42" applyNumberFormat="1" applyFont="1" applyFill="1" applyBorder="1" applyAlignment="1">
      <alignment horizontal="center" vertical="center" wrapText="1"/>
    </xf>
    <xf numFmtId="43" fontId="50" fillId="0" borderId="18" xfId="42" applyNumberFormat="1" applyFont="1" applyFill="1" applyBorder="1" applyAlignment="1">
      <alignment horizontal="center" vertical="center" wrapText="1"/>
    </xf>
    <xf numFmtId="0" fontId="50" fillId="8" borderId="18" xfId="42" quotePrefix="1" applyFont="1" applyFill="1" applyBorder="1" applyAlignment="1">
      <alignment horizontal="center" vertical="center" wrapText="1"/>
    </xf>
    <xf numFmtId="0" fontId="50" fillId="8" borderId="18" xfId="42" applyFont="1" applyFill="1" applyBorder="1" applyAlignment="1">
      <alignment horizontal="center" vertical="center" wrapText="1"/>
    </xf>
    <xf numFmtId="0" fontId="50" fillId="8" borderId="18" xfId="42" applyFont="1" applyFill="1" applyBorder="1" applyAlignment="1">
      <alignment horizontal="left" vertical="center" wrapText="1"/>
    </xf>
    <xf numFmtId="168" fontId="50" fillId="8" borderId="18" xfId="42" applyNumberFormat="1" applyFont="1" applyFill="1" applyBorder="1" applyAlignment="1">
      <alignment horizontal="right" vertical="center" wrapText="1"/>
    </xf>
    <xf numFmtId="168" fontId="50" fillId="8" borderId="101" xfId="42" applyNumberFormat="1" applyFont="1" applyFill="1" applyBorder="1" applyAlignment="1">
      <alignment horizontal="right" vertical="center" wrapText="1"/>
    </xf>
    <xf numFmtId="168" fontId="50" fillId="8" borderId="53" xfId="42" applyNumberFormat="1" applyFont="1" applyFill="1" applyBorder="1" applyAlignment="1">
      <alignment horizontal="right" vertical="center" wrapText="1"/>
    </xf>
    <xf numFmtId="168" fontId="50" fillId="8" borderId="60" xfId="42" applyNumberFormat="1" applyFont="1" applyFill="1" applyBorder="1" applyAlignment="1">
      <alignment horizontal="right" vertical="center" wrapText="1"/>
    </xf>
    <xf numFmtId="0" fontId="51" fillId="9" borderId="18" xfId="42" quotePrefix="1" applyFont="1" applyFill="1" applyBorder="1" applyAlignment="1">
      <alignment horizontal="center" vertical="center" wrapText="1"/>
    </xf>
    <xf numFmtId="0" fontId="51" fillId="9" borderId="18" xfId="42" applyFont="1" applyFill="1" applyBorder="1" applyAlignment="1">
      <alignment horizontal="center" vertical="center" wrapText="1"/>
    </xf>
    <xf numFmtId="0" fontId="51" fillId="9" borderId="18" xfId="42" applyFont="1" applyFill="1" applyBorder="1" applyAlignment="1">
      <alignment horizontal="left" vertical="center" wrapText="1"/>
    </xf>
    <xf numFmtId="168" fontId="51" fillId="9" borderId="18" xfId="42" applyNumberFormat="1" applyFont="1" applyFill="1" applyBorder="1" applyAlignment="1">
      <alignment horizontal="right" vertical="center" wrapText="1"/>
    </xf>
    <xf numFmtId="168" fontId="51" fillId="9" borderId="101" xfId="42" applyNumberFormat="1" applyFont="1" applyFill="1" applyBorder="1" applyAlignment="1">
      <alignment horizontal="right" vertical="center" wrapText="1"/>
    </xf>
    <xf numFmtId="168" fontId="51" fillId="9" borderId="53" xfId="42" applyNumberFormat="1" applyFont="1" applyFill="1" applyBorder="1" applyAlignment="1">
      <alignment horizontal="right" vertical="center" wrapText="1"/>
    </xf>
    <xf numFmtId="168" fontId="51" fillId="9" borderId="60" xfId="42" applyNumberFormat="1" applyFont="1" applyFill="1" applyBorder="1" applyAlignment="1">
      <alignment horizontal="right" vertical="center" wrapText="1"/>
    </xf>
    <xf numFmtId="0" fontId="52" fillId="0" borderId="89" xfId="42" applyFont="1" applyBorder="1" applyAlignment="1">
      <alignment horizontal="center" vertical="top" wrapText="1"/>
    </xf>
    <xf numFmtId="0" fontId="52" fillId="0" borderId="89" xfId="42" applyFont="1" applyBorder="1" applyAlignment="1">
      <alignment vertical="top" wrapText="1"/>
    </xf>
    <xf numFmtId="168" fontId="51" fillId="0" borderId="18" xfId="42" applyNumberFormat="1" applyFont="1" applyFill="1" applyBorder="1" applyAlignment="1">
      <alignment horizontal="right" vertical="center" wrapText="1"/>
    </xf>
    <xf numFmtId="168" fontId="51" fillId="0" borderId="61" xfId="42" applyNumberFormat="1" applyFont="1" applyFill="1" applyBorder="1" applyAlignment="1">
      <alignment horizontal="right" vertical="center" wrapText="1"/>
    </xf>
    <xf numFmtId="168" fontId="51" fillId="0" borderId="102" xfId="42" applyNumberFormat="1" applyFont="1" applyFill="1" applyBorder="1" applyAlignment="1">
      <alignment horizontal="right" vertical="center" wrapText="1"/>
    </xf>
    <xf numFmtId="168" fontId="51" fillId="0" borderId="91" xfId="42" applyNumberFormat="1" applyFont="1" applyFill="1" applyBorder="1" applyAlignment="1">
      <alignment horizontal="right" vertical="center" wrapText="1"/>
    </xf>
    <xf numFmtId="168" fontId="51" fillId="0" borderId="103" xfId="42" applyNumberFormat="1" applyFont="1" applyFill="1" applyBorder="1" applyAlignment="1">
      <alignment horizontal="right" vertical="center" wrapText="1"/>
    </xf>
    <xf numFmtId="168" fontId="51" fillId="0" borderId="104" xfId="42" applyNumberFormat="1" applyFont="1" applyFill="1" applyBorder="1" applyAlignment="1">
      <alignment horizontal="right" vertical="center" wrapText="1"/>
    </xf>
    <xf numFmtId="0" fontId="53" fillId="0" borderId="89" xfId="42" applyFont="1" applyBorder="1" applyAlignment="1">
      <alignment horizontal="center" vertical="top" wrapText="1"/>
    </xf>
    <xf numFmtId="0" fontId="51" fillId="0" borderId="91" xfId="42" applyFont="1" applyFill="1" applyBorder="1" applyAlignment="1">
      <alignment horizontal="center" vertical="center" wrapText="1"/>
    </xf>
    <xf numFmtId="0" fontId="51" fillId="0" borderId="91" xfId="42" applyFont="1" applyFill="1" applyBorder="1" applyAlignment="1">
      <alignment horizontal="left" vertical="center" wrapText="1"/>
    </xf>
    <xf numFmtId="168" fontId="51" fillId="0" borderId="105" xfId="42" applyNumberFormat="1" applyFont="1" applyFill="1" applyBorder="1" applyAlignment="1">
      <alignment horizontal="right" vertical="center" wrapText="1"/>
    </xf>
    <xf numFmtId="0" fontId="50" fillId="13" borderId="18" xfId="42" applyFont="1" applyFill="1" applyBorder="1" applyAlignment="1">
      <alignment horizontal="center" vertical="top" wrapText="1"/>
    </xf>
    <xf numFmtId="0" fontId="54" fillId="13" borderId="18" xfId="42" applyFont="1" applyFill="1" applyBorder="1" applyAlignment="1">
      <alignment horizontal="center" vertical="top" wrapText="1"/>
    </xf>
    <xf numFmtId="0" fontId="54" fillId="13" borderId="60" xfId="42" applyFont="1" applyFill="1" applyBorder="1" applyAlignment="1">
      <alignment horizontal="center" vertical="top" wrapText="1"/>
    </xf>
    <xf numFmtId="0" fontId="50" fillId="13" borderId="60" xfId="42" applyFont="1" applyFill="1" applyBorder="1" applyAlignment="1">
      <alignment vertical="top" wrapText="1"/>
    </xf>
    <xf numFmtId="4" fontId="50" fillId="13" borderId="60" xfId="42" applyNumberFormat="1" applyFont="1" applyFill="1" applyBorder="1" applyAlignment="1">
      <alignment horizontal="right" vertical="top" wrapText="1"/>
    </xf>
    <xf numFmtId="4" fontId="50" fillId="13" borderId="53" xfId="42" applyNumberFormat="1" applyFont="1" applyFill="1" applyBorder="1" applyAlignment="1">
      <alignment horizontal="right" vertical="top" wrapText="1"/>
    </xf>
    <xf numFmtId="4" fontId="50" fillId="13" borderId="102" xfId="42" applyNumberFormat="1" applyFont="1" applyFill="1" applyBorder="1" applyAlignment="1">
      <alignment horizontal="right" vertical="top" wrapText="1"/>
    </xf>
    <xf numFmtId="0" fontId="54" fillId="0" borderId="23" xfId="42" applyFont="1" applyBorder="1" applyAlignment="1">
      <alignment horizontal="center" vertical="top" wrapText="1"/>
    </xf>
    <xf numFmtId="0" fontId="53" fillId="9" borderId="89" xfId="42" applyFont="1" applyFill="1" applyBorder="1" applyAlignment="1">
      <alignment horizontal="center" vertical="top" wrapText="1"/>
    </xf>
    <xf numFmtId="0" fontId="54" fillId="9" borderId="89" xfId="42" applyFont="1" applyFill="1" applyBorder="1" applyAlignment="1">
      <alignment horizontal="center" vertical="top" wrapText="1"/>
    </xf>
    <xf numFmtId="0" fontId="53" fillId="9" borderId="89" xfId="42" applyFont="1" applyFill="1" applyBorder="1" applyAlignment="1">
      <alignment vertical="top" wrapText="1"/>
    </xf>
    <xf numFmtId="4" fontId="53" fillId="9" borderId="89" xfId="42" applyNumberFormat="1" applyFont="1" applyFill="1" applyBorder="1" applyAlignment="1">
      <alignment horizontal="right" vertical="top" wrapText="1"/>
    </xf>
    <xf numFmtId="4" fontId="53" fillId="9" borderId="92" xfId="42" applyNumberFormat="1" applyFont="1" applyFill="1" applyBorder="1" applyAlignment="1">
      <alignment horizontal="right" vertical="top" wrapText="1"/>
    </xf>
    <xf numFmtId="4" fontId="53" fillId="9" borderId="106" xfId="42" applyNumberFormat="1" applyFont="1" applyFill="1" applyBorder="1" applyAlignment="1">
      <alignment horizontal="right" vertical="top" wrapText="1"/>
    </xf>
    <xf numFmtId="0" fontId="54" fillId="0" borderId="24" xfId="42" applyFont="1" applyBorder="1" applyAlignment="1">
      <alignment horizontal="center" vertical="top" wrapText="1"/>
    </xf>
    <xf numFmtId="4" fontId="52" fillId="0" borderId="89" xfId="42" applyNumberFormat="1" applyFont="1" applyBorder="1" applyAlignment="1">
      <alignment horizontal="right" vertical="top" wrapText="1"/>
    </xf>
    <xf numFmtId="4" fontId="52" fillId="0" borderId="92" xfId="42" applyNumberFormat="1" applyFont="1" applyBorder="1" applyAlignment="1">
      <alignment horizontal="right" vertical="top" wrapText="1"/>
    </xf>
    <xf numFmtId="4" fontId="52" fillId="0" borderId="106" xfId="42" applyNumberFormat="1" applyFont="1" applyBorder="1" applyAlignment="1">
      <alignment horizontal="right" vertical="top" wrapText="1"/>
    </xf>
    <xf numFmtId="0" fontId="47" fillId="0" borderId="18" xfId="42" applyBorder="1"/>
    <xf numFmtId="4" fontId="52" fillId="0" borderId="91" xfId="42" applyNumberFormat="1" applyFont="1" applyBorder="1" applyAlignment="1">
      <alignment horizontal="right" vertical="top" wrapText="1"/>
    </xf>
    <xf numFmtId="4" fontId="52" fillId="0" borderId="0" xfId="42" applyNumberFormat="1" applyFont="1" applyBorder="1" applyAlignment="1">
      <alignment horizontal="right" vertical="top" wrapText="1"/>
    </xf>
    <xf numFmtId="0" fontId="47" fillId="0" borderId="18" xfId="42" applyBorder="1" applyAlignment="1">
      <alignment vertical="top"/>
    </xf>
    <xf numFmtId="4" fontId="51" fillId="0" borderId="18" xfId="42" applyNumberFormat="1" applyFont="1" applyBorder="1" applyAlignment="1">
      <alignment vertical="top"/>
    </xf>
    <xf numFmtId="4" fontId="52" fillId="0" borderId="24" xfId="42" applyNumberFormat="1" applyFont="1" applyBorder="1" applyAlignment="1">
      <alignment horizontal="right" vertical="top" wrapText="1"/>
    </xf>
    <xf numFmtId="4" fontId="52" fillId="0" borderId="15" xfId="42" applyNumberFormat="1" applyFont="1" applyBorder="1" applyAlignment="1">
      <alignment horizontal="right" vertical="top" wrapText="1"/>
    </xf>
    <xf numFmtId="0" fontId="54" fillId="0" borderId="91" xfId="42" applyFont="1" applyBorder="1" applyAlignment="1">
      <alignment horizontal="center" vertical="top" wrapText="1"/>
    </xf>
    <xf numFmtId="4" fontId="55" fillId="0" borderId="106" xfId="42" applyNumberFormat="1" applyFont="1" applyBorder="1" applyAlignment="1">
      <alignment horizontal="right" vertical="top" wrapText="1"/>
    </xf>
    <xf numFmtId="4" fontId="56" fillId="0" borderId="18" xfId="42" applyNumberFormat="1" applyFont="1" applyBorder="1"/>
    <xf numFmtId="0" fontId="50" fillId="13" borderId="89" xfId="42" applyFont="1" applyFill="1" applyBorder="1" applyAlignment="1">
      <alignment vertical="top" wrapText="1"/>
    </xf>
    <xf numFmtId="4" fontId="50" fillId="13" borderId="89" xfId="42" applyNumberFormat="1" applyFont="1" applyFill="1" applyBorder="1" applyAlignment="1">
      <alignment horizontal="right" vertical="top" wrapText="1"/>
    </xf>
    <xf numFmtId="4" fontId="50" fillId="13" borderId="107" xfId="42" applyNumberFormat="1" applyFont="1" applyFill="1" applyBorder="1" applyAlignment="1">
      <alignment horizontal="right" vertical="top" wrapText="1"/>
    </xf>
    <xf numFmtId="0" fontId="51" fillId="9" borderId="89" xfId="42" applyFont="1" applyFill="1" applyBorder="1" applyAlignment="1">
      <alignment vertical="top" wrapText="1"/>
    </xf>
    <xf numFmtId="4" fontId="53" fillId="0" borderId="89" xfId="42" applyNumberFormat="1" applyFont="1" applyBorder="1" applyAlignment="1">
      <alignment horizontal="right" vertical="top" wrapText="1"/>
    </xf>
    <xf numFmtId="4" fontId="53" fillId="0" borderId="92" xfId="42" applyNumberFormat="1" applyFont="1" applyBorder="1" applyAlignment="1">
      <alignment horizontal="right" vertical="top" wrapText="1"/>
    </xf>
    <xf numFmtId="4" fontId="54" fillId="0" borderId="106" xfId="42" applyNumberFormat="1" applyFont="1" applyBorder="1" applyAlignment="1">
      <alignment horizontal="right" vertical="top" wrapText="1"/>
    </xf>
    <xf numFmtId="4" fontId="53" fillId="0" borderId="106" xfId="42" applyNumberFormat="1" applyFont="1" applyBorder="1" applyAlignment="1">
      <alignment horizontal="right" vertical="top" wrapText="1"/>
    </xf>
    <xf numFmtId="0" fontId="53" fillId="0" borderId="18" xfId="42" applyFont="1" applyBorder="1" applyAlignment="1">
      <alignment vertical="top"/>
    </xf>
    <xf numFmtId="4" fontId="53" fillId="0" borderId="18" xfId="42" applyNumberFormat="1" applyFont="1" applyBorder="1" applyAlignment="1">
      <alignment vertical="top"/>
    </xf>
    <xf numFmtId="0" fontId="52" fillId="0" borderId="91" xfId="42" applyFont="1" applyBorder="1" applyAlignment="1">
      <alignment horizontal="center" vertical="top" wrapText="1"/>
    </xf>
    <xf numFmtId="4" fontId="53" fillId="0" borderId="108" xfId="42" applyNumberFormat="1" applyFont="1" applyBorder="1" applyAlignment="1">
      <alignment horizontal="right" vertical="top" wrapText="1"/>
    </xf>
    <xf numFmtId="0" fontId="53" fillId="0" borderId="23" xfId="42" applyFont="1" applyBorder="1" applyAlignment="1">
      <alignment vertical="top"/>
    </xf>
    <xf numFmtId="4" fontId="53" fillId="0" borderId="23" xfId="42" applyNumberFormat="1" applyFont="1" applyBorder="1" applyAlignment="1">
      <alignment vertical="top"/>
    </xf>
    <xf numFmtId="0" fontId="53" fillId="14" borderId="18" xfId="42" applyFont="1" applyFill="1" applyBorder="1" applyAlignment="1">
      <alignment horizontal="center" vertical="top" wrapText="1"/>
    </xf>
    <xf numFmtId="0" fontId="52" fillId="14" borderId="18" xfId="42" applyFont="1" applyFill="1" applyBorder="1" applyAlignment="1">
      <alignment horizontal="center" vertical="top" wrapText="1"/>
    </xf>
    <xf numFmtId="0" fontId="52" fillId="14" borderId="18" xfId="42" applyFont="1" applyFill="1" applyBorder="1" applyAlignment="1">
      <alignment vertical="top" wrapText="1"/>
    </xf>
    <xf numFmtId="4" fontId="52" fillId="14" borderId="18" xfId="42" applyNumberFormat="1" applyFont="1" applyFill="1" applyBorder="1" applyAlignment="1">
      <alignment horizontal="right" vertical="top" wrapText="1"/>
    </xf>
    <xf numFmtId="4" fontId="53" fillId="14" borderId="109" xfId="42" applyNumberFormat="1" applyFont="1" applyFill="1" applyBorder="1" applyAlignment="1">
      <alignment horizontal="right" vertical="top" wrapText="1"/>
    </xf>
    <xf numFmtId="4" fontId="53" fillId="0" borderId="110" xfId="42" applyNumberFormat="1" applyFont="1" applyBorder="1" applyAlignment="1">
      <alignment horizontal="right" vertical="top" wrapText="1"/>
    </xf>
    <xf numFmtId="4" fontId="53" fillId="0" borderId="94" xfId="42" applyNumberFormat="1" applyFont="1" applyBorder="1" applyAlignment="1">
      <alignment vertical="top"/>
    </xf>
    <xf numFmtId="0" fontId="53" fillId="10" borderId="18" xfId="42" applyFont="1" applyFill="1" applyBorder="1" applyAlignment="1">
      <alignment vertical="top" wrapText="1"/>
    </xf>
    <xf numFmtId="0" fontId="53" fillId="9" borderId="18" xfId="42" applyFont="1" applyFill="1" applyBorder="1" applyAlignment="1">
      <alignment horizontal="center" vertical="top" wrapText="1"/>
    </xf>
    <xf numFmtId="0" fontId="54" fillId="9" borderId="18" xfId="42" applyFont="1" applyFill="1" applyBorder="1" applyAlignment="1">
      <alignment horizontal="center" vertical="top" wrapText="1"/>
    </xf>
    <xf numFmtId="0" fontId="51" fillId="9" borderId="18" xfId="42" applyFont="1" applyFill="1" applyBorder="1" applyAlignment="1">
      <alignment vertical="top" wrapText="1"/>
    </xf>
    <xf numFmtId="4" fontId="53" fillId="9" borderId="18" xfId="42" applyNumberFormat="1" applyFont="1" applyFill="1" applyBorder="1" applyAlignment="1">
      <alignment horizontal="right" vertical="top" wrapText="1"/>
    </xf>
    <xf numFmtId="4" fontId="53" fillId="9" borderId="111" xfId="42" applyNumberFormat="1" applyFont="1" applyFill="1" applyBorder="1" applyAlignment="1">
      <alignment horizontal="right" vertical="top" wrapText="1"/>
    </xf>
    <xf numFmtId="4" fontId="53" fillId="9" borderId="60" xfId="42" applyNumberFormat="1" applyFont="1" applyFill="1" applyBorder="1" applyAlignment="1">
      <alignment horizontal="right" vertical="top" wrapText="1"/>
    </xf>
    <xf numFmtId="0" fontId="54" fillId="10" borderId="24" xfId="42" applyFont="1" applyFill="1" applyBorder="1" applyAlignment="1">
      <alignment horizontal="center" vertical="top" wrapText="1"/>
    </xf>
    <xf numFmtId="0" fontId="53" fillId="10" borderId="18" xfId="42" applyFont="1" applyFill="1" applyBorder="1" applyAlignment="1">
      <alignment horizontal="center" vertical="top" wrapText="1"/>
    </xf>
    <xf numFmtId="4" fontId="53" fillId="10" borderId="18" xfId="42" applyNumberFormat="1" applyFont="1" applyFill="1" applyBorder="1" applyAlignment="1">
      <alignment horizontal="right" vertical="top" wrapText="1"/>
    </xf>
    <xf numFmtId="4" fontId="53" fillId="10" borderId="61" xfId="42" applyNumberFormat="1" applyFont="1" applyFill="1" applyBorder="1" applyAlignment="1">
      <alignment horizontal="right" vertical="top" wrapText="1"/>
    </xf>
    <xf numFmtId="4" fontId="53" fillId="10" borderId="102" xfId="42" applyNumberFormat="1" applyFont="1" applyFill="1" applyBorder="1" applyAlignment="1">
      <alignment horizontal="right" vertical="top" wrapText="1"/>
    </xf>
    <xf numFmtId="4" fontId="53" fillId="10" borderId="23" xfId="42" applyNumberFormat="1" applyFont="1" applyFill="1" applyBorder="1" applyAlignment="1">
      <alignment horizontal="right" vertical="top" wrapText="1"/>
    </xf>
    <xf numFmtId="4" fontId="53" fillId="10" borderId="103" xfId="42" applyNumberFormat="1" applyFont="1" applyFill="1" applyBorder="1" applyAlignment="1">
      <alignment horizontal="right" vertical="top" wrapText="1"/>
    </xf>
    <xf numFmtId="4" fontId="53" fillId="10" borderId="60" xfId="42" applyNumberFormat="1" applyFont="1" applyFill="1" applyBorder="1" applyAlignment="1">
      <alignment horizontal="right" vertical="top" wrapText="1"/>
    </xf>
    <xf numFmtId="4" fontId="53" fillId="10" borderId="24" xfId="42" applyNumberFormat="1" applyFont="1" applyFill="1" applyBorder="1" applyAlignment="1">
      <alignment horizontal="right" vertical="top" wrapText="1"/>
    </xf>
    <xf numFmtId="4" fontId="53" fillId="10" borderId="104" xfId="42" applyNumberFormat="1" applyFont="1" applyFill="1" applyBorder="1" applyAlignment="1">
      <alignment horizontal="right" vertical="top" wrapText="1"/>
    </xf>
    <xf numFmtId="0" fontId="53" fillId="10" borderId="89" xfId="42" applyFont="1" applyFill="1" applyBorder="1" applyAlignment="1">
      <alignment horizontal="center" vertical="top" wrapText="1"/>
    </xf>
    <xf numFmtId="4" fontId="53" fillId="10" borderId="91" xfId="42" applyNumberFormat="1" applyFont="1" applyFill="1" applyBorder="1" applyAlignment="1">
      <alignment horizontal="right" vertical="top" wrapText="1"/>
    </xf>
    <xf numFmtId="4" fontId="53" fillId="10" borderId="89" xfId="42" applyNumberFormat="1" applyFont="1" applyFill="1" applyBorder="1" applyAlignment="1">
      <alignment horizontal="right" vertical="top" wrapText="1"/>
    </xf>
    <xf numFmtId="4" fontId="53" fillId="10" borderId="105" xfId="42" applyNumberFormat="1" applyFont="1" applyFill="1" applyBorder="1" applyAlignment="1">
      <alignment horizontal="right" vertical="top" wrapText="1"/>
    </xf>
    <xf numFmtId="0" fontId="57" fillId="15" borderId="18" xfId="42" applyFont="1" applyFill="1" applyBorder="1" applyAlignment="1">
      <alignment horizontal="center" vertical="top" wrapText="1"/>
    </xf>
    <xf numFmtId="0" fontId="53" fillId="15" borderId="89" xfId="42" applyFont="1" applyFill="1" applyBorder="1" applyAlignment="1">
      <alignment horizontal="center" vertical="top" wrapText="1"/>
    </xf>
    <xf numFmtId="0" fontId="58" fillId="15" borderId="89" xfId="42" applyFont="1" applyFill="1" applyBorder="1" applyAlignment="1">
      <alignment vertical="top" wrapText="1"/>
    </xf>
    <xf numFmtId="4" fontId="59" fillId="15" borderId="89" xfId="42" applyNumberFormat="1" applyFont="1" applyFill="1" applyBorder="1" applyAlignment="1">
      <alignment horizontal="right" vertical="top" wrapText="1"/>
    </xf>
    <xf numFmtId="0" fontId="53" fillId="14" borderId="89" xfId="42" applyFont="1" applyFill="1" applyBorder="1" applyAlignment="1">
      <alignment horizontal="center" vertical="top" wrapText="1"/>
    </xf>
    <xf numFmtId="0" fontId="52" fillId="14" borderId="89" xfId="42" applyFont="1" applyFill="1" applyBorder="1" applyAlignment="1">
      <alignment vertical="top" wrapText="1"/>
    </xf>
    <xf numFmtId="4" fontId="53" fillId="14" borderId="89" xfId="42" applyNumberFormat="1" applyFont="1" applyFill="1" applyBorder="1" applyAlignment="1">
      <alignment horizontal="right" vertical="top" wrapText="1"/>
    </xf>
    <xf numFmtId="4" fontId="53" fillId="10" borderId="15" xfId="42" applyNumberFormat="1" applyFont="1" applyFill="1" applyBorder="1" applyAlignment="1">
      <alignment horizontal="right" vertical="top" wrapText="1"/>
    </xf>
    <xf numFmtId="0" fontId="50" fillId="13" borderId="15" xfId="42" applyFont="1" applyFill="1" applyBorder="1" applyAlignment="1">
      <alignment horizontal="center" vertical="top" wrapText="1"/>
    </xf>
    <xf numFmtId="0" fontId="54" fillId="13" borderId="89" xfId="42" applyFont="1" applyFill="1" applyBorder="1" applyAlignment="1">
      <alignment horizontal="center" vertical="top" wrapText="1"/>
    </xf>
    <xf numFmtId="4" fontId="50" fillId="13" borderId="106" xfId="42" applyNumberFormat="1" applyFont="1" applyFill="1" applyBorder="1" applyAlignment="1">
      <alignment horizontal="right" vertical="top" wrapText="1"/>
    </xf>
    <xf numFmtId="0" fontId="53" fillId="14" borderId="15" xfId="42" applyFont="1" applyFill="1" applyBorder="1" applyAlignment="1">
      <alignment horizontal="center" vertical="top" wrapText="1"/>
    </xf>
    <xf numFmtId="0" fontId="52" fillId="14" borderId="89" xfId="42" applyFont="1" applyFill="1" applyBorder="1" applyAlignment="1">
      <alignment horizontal="center" vertical="top" wrapText="1"/>
    </xf>
    <xf numFmtId="4" fontId="52" fillId="14" borderId="89" xfId="42" applyNumberFormat="1" applyFont="1" applyFill="1" applyBorder="1" applyAlignment="1">
      <alignment horizontal="right" vertical="top" wrapText="1"/>
    </xf>
    <xf numFmtId="4" fontId="52" fillId="14" borderId="106" xfId="42" applyNumberFormat="1" applyFont="1" applyFill="1" applyBorder="1" applyAlignment="1">
      <alignment horizontal="right" vertical="top" wrapText="1"/>
    </xf>
    <xf numFmtId="4" fontId="47" fillId="0" borderId="18" xfId="42" applyNumberFormat="1" applyBorder="1"/>
    <xf numFmtId="0" fontId="47" fillId="0" borderId="60" xfId="42" applyBorder="1"/>
    <xf numFmtId="4" fontId="53" fillId="9" borderId="102" xfId="42" applyNumberFormat="1" applyFont="1" applyFill="1" applyBorder="1" applyAlignment="1">
      <alignment horizontal="right" vertical="top" wrapText="1"/>
    </xf>
    <xf numFmtId="0" fontId="53" fillId="0" borderId="24" xfId="42" applyFont="1" applyBorder="1" applyAlignment="1">
      <alignment horizontal="center" vertical="top" wrapText="1"/>
    </xf>
    <xf numFmtId="4" fontId="53" fillId="0" borderId="18" xfId="42" applyNumberFormat="1" applyFont="1" applyBorder="1" applyAlignment="1">
      <alignment horizontal="right" vertical="top" wrapText="1"/>
    </xf>
    <xf numFmtId="4" fontId="53" fillId="0" borderId="60" xfId="42" applyNumberFormat="1" applyFont="1" applyBorder="1" applyAlignment="1">
      <alignment horizontal="right" vertical="top" wrapText="1"/>
    </xf>
    <xf numFmtId="4" fontId="53" fillId="0" borderId="112" xfId="42" applyNumberFormat="1" applyFont="1" applyBorder="1" applyAlignment="1">
      <alignment horizontal="right" vertical="top" wrapText="1"/>
    </xf>
    <xf numFmtId="0" fontId="47" fillId="0" borderId="21" xfId="42" applyBorder="1"/>
    <xf numFmtId="0" fontId="53" fillId="0" borderId="89" xfId="42" applyFont="1" applyBorder="1" applyAlignment="1">
      <alignment vertical="top" wrapText="1"/>
    </xf>
    <xf numFmtId="4" fontId="53" fillId="0" borderId="91" xfId="42" applyNumberFormat="1" applyFont="1" applyBorder="1" applyAlignment="1">
      <alignment horizontal="right" vertical="top" wrapText="1"/>
    </xf>
    <xf numFmtId="4" fontId="53" fillId="0" borderId="0" xfId="42" applyNumberFormat="1" applyFont="1" applyBorder="1" applyAlignment="1">
      <alignment horizontal="right" vertical="top" wrapText="1"/>
    </xf>
    <xf numFmtId="4" fontId="60" fillId="0" borderId="21" xfId="42" applyNumberFormat="1" applyFont="1" applyBorder="1" applyAlignment="1">
      <alignment vertical="top"/>
    </xf>
    <xf numFmtId="4" fontId="51" fillId="0" borderId="21" xfId="42" applyNumberFormat="1" applyFont="1" applyBorder="1" applyAlignment="1">
      <alignment vertical="top"/>
    </xf>
    <xf numFmtId="4" fontId="53" fillId="0" borderId="24" xfId="42" applyNumberFormat="1" applyFont="1" applyBorder="1" applyAlignment="1">
      <alignment horizontal="right" vertical="top" wrapText="1"/>
    </xf>
    <xf numFmtId="0" fontId="53" fillId="9" borderId="21" xfId="42" applyFont="1" applyFill="1" applyBorder="1" applyAlignment="1">
      <alignment horizontal="center" vertical="top" wrapText="1"/>
    </xf>
    <xf numFmtId="0" fontId="54" fillId="9" borderId="21" xfId="42" applyFont="1" applyFill="1" applyBorder="1" applyAlignment="1">
      <alignment horizontal="center" vertical="top" wrapText="1"/>
    </xf>
    <xf numFmtId="0" fontId="53" fillId="9" borderId="21" xfId="42" applyFont="1" applyFill="1" applyBorder="1" applyAlignment="1">
      <alignment vertical="top" wrapText="1"/>
    </xf>
    <xf numFmtId="4" fontId="52" fillId="9" borderId="21" xfId="42" applyNumberFormat="1" applyFont="1" applyFill="1" applyBorder="1" applyAlignment="1">
      <alignment horizontal="right" vertical="top" wrapText="1"/>
    </xf>
    <xf numFmtId="4" fontId="52" fillId="9" borderId="113" xfId="42" applyNumberFormat="1" applyFont="1" applyFill="1" applyBorder="1" applyAlignment="1">
      <alignment horizontal="right" vertical="top" wrapText="1"/>
    </xf>
    <xf numFmtId="4" fontId="52" fillId="9" borderId="102" xfId="42" applyNumberFormat="1" applyFont="1" applyFill="1" applyBorder="1" applyAlignment="1">
      <alignment horizontal="right" vertical="top" wrapText="1"/>
    </xf>
    <xf numFmtId="0" fontId="52" fillId="0" borderId="18" xfId="42" applyFont="1" applyBorder="1" applyAlignment="1">
      <alignment vertical="top" wrapText="1"/>
    </xf>
    <xf numFmtId="0" fontId="54" fillId="9" borderId="60" xfId="42" applyFont="1" applyFill="1" applyBorder="1" applyAlignment="1">
      <alignment horizontal="center" vertical="top" wrapText="1"/>
    </xf>
    <xf numFmtId="0" fontId="53" fillId="9" borderId="60" xfId="42" applyFont="1" applyFill="1" applyBorder="1" applyAlignment="1">
      <alignment vertical="top" wrapText="1"/>
    </xf>
    <xf numFmtId="4" fontId="53" fillId="9" borderId="53" xfId="42" applyNumberFormat="1" applyFont="1" applyFill="1" applyBorder="1" applyAlignment="1">
      <alignment horizontal="right" vertical="top" wrapText="1"/>
    </xf>
    <xf numFmtId="4" fontId="51" fillId="0" borderId="106" xfId="42" applyNumberFormat="1" applyFont="1" applyBorder="1" applyAlignment="1">
      <alignment horizontal="right" vertical="center" wrapText="1"/>
    </xf>
    <xf numFmtId="4" fontId="51" fillId="0" borderId="60" xfId="42" applyNumberFormat="1" applyFont="1" applyBorder="1" applyAlignment="1">
      <alignment vertical="center"/>
    </xf>
    <xf numFmtId="0" fontId="54" fillId="0" borderId="15" xfId="42" applyFont="1" applyBorder="1" applyAlignment="1">
      <alignment horizontal="center" vertical="top" wrapText="1"/>
    </xf>
    <xf numFmtId="4" fontId="52" fillId="0" borderId="106" xfId="42" applyNumberFormat="1" applyFont="1" applyBorder="1" applyAlignment="1">
      <alignment horizontal="right" vertical="center" wrapText="1"/>
    </xf>
    <xf numFmtId="4" fontId="51" fillId="0" borderId="18" xfId="42" applyNumberFormat="1" applyFont="1" applyBorder="1" applyAlignment="1">
      <alignment vertical="center"/>
    </xf>
    <xf numFmtId="4" fontId="50" fillId="13" borderId="18" xfId="42" applyNumberFormat="1" applyFont="1" applyFill="1" applyBorder="1" applyAlignment="1">
      <alignment horizontal="right" vertical="top" wrapText="1"/>
    </xf>
    <xf numFmtId="4" fontId="50" fillId="13" borderId="101" xfId="42" applyNumberFormat="1" applyFont="1" applyFill="1" applyBorder="1" applyAlignment="1">
      <alignment horizontal="right" vertical="top" wrapText="1"/>
    </xf>
    <xf numFmtId="0" fontId="53" fillId="9" borderId="18" xfId="42" applyFont="1" applyFill="1" applyBorder="1" applyAlignment="1">
      <alignment vertical="top" wrapText="1"/>
    </xf>
    <xf numFmtId="4" fontId="52" fillId="9" borderId="106" xfId="42" applyNumberFormat="1" applyFont="1" applyFill="1" applyBorder="1" applyAlignment="1">
      <alignment horizontal="right" vertical="top" wrapText="1"/>
    </xf>
    <xf numFmtId="4" fontId="52" fillId="9" borderId="89" xfId="42" applyNumberFormat="1" applyFont="1" applyFill="1" applyBorder="1" applyAlignment="1">
      <alignment horizontal="right" vertical="top" wrapText="1"/>
    </xf>
    <xf numFmtId="0" fontId="53" fillId="10" borderId="91" xfId="42" applyFont="1" applyFill="1" applyBorder="1" applyAlignment="1">
      <alignment horizontal="center" vertical="top" wrapText="1"/>
    </xf>
    <xf numFmtId="0" fontId="55" fillId="10" borderId="89" xfId="42" applyFont="1" applyFill="1" applyBorder="1" applyAlignment="1">
      <alignment horizontal="center" vertical="top" wrapText="1"/>
    </xf>
    <xf numFmtId="4" fontId="53" fillId="10" borderId="92" xfId="42" applyNumberFormat="1" applyFont="1" applyFill="1" applyBorder="1" applyAlignment="1">
      <alignment horizontal="right" vertical="top" wrapText="1"/>
    </xf>
    <xf numFmtId="4" fontId="52" fillId="10" borderId="106" xfId="42" applyNumberFormat="1" applyFont="1" applyFill="1" applyBorder="1" applyAlignment="1">
      <alignment horizontal="right" vertical="top" wrapText="1"/>
    </xf>
    <xf numFmtId="4" fontId="52" fillId="10" borderId="89" xfId="42" applyNumberFormat="1" applyFont="1" applyFill="1" applyBorder="1" applyAlignment="1">
      <alignment horizontal="right" vertical="top" wrapText="1"/>
    </xf>
    <xf numFmtId="4" fontId="51" fillId="10" borderId="89" xfId="42" applyNumberFormat="1" applyFont="1" applyFill="1" applyBorder="1" applyAlignment="1">
      <alignment horizontal="right" vertical="top" wrapText="1"/>
    </xf>
    <xf numFmtId="4" fontId="51" fillId="10" borderId="92" xfId="42" applyNumberFormat="1" applyFont="1" applyFill="1" applyBorder="1" applyAlignment="1">
      <alignment horizontal="right" vertical="top" wrapText="1"/>
    </xf>
    <xf numFmtId="4" fontId="50" fillId="10" borderId="106" xfId="42" applyNumberFormat="1" applyFont="1" applyFill="1" applyBorder="1" applyAlignment="1">
      <alignment horizontal="right" vertical="top" wrapText="1"/>
    </xf>
    <xf numFmtId="4" fontId="50" fillId="10" borderId="89" xfId="42" applyNumberFormat="1" applyFont="1" applyFill="1" applyBorder="1" applyAlignment="1">
      <alignment horizontal="right" vertical="top" wrapText="1"/>
    </xf>
    <xf numFmtId="4" fontId="50" fillId="10" borderId="92" xfId="42" applyNumberFormat="1" applyFont="1" applyFill="1" applyBorder="1" applyAlignment="1">
      <alignment horizontal="right" vertical="top" wrapText="1"/>
    </xf>
    <xf numFmtId="4" fontId="51" fillId="10" borderId="106" xfId="42" applyNumberFormat="1" applyFont="1" applyFill="1" applyBorder="1" applyAlignment="1">
      <alignment horizontal="right" vertical="top" wrapText="1"/>
    </xf>
    <xf numFmtId="0" fontId="52" fillId="0" borderId="18" xfId="42" applyFont="1" applyBorder="1" applyAlignment="1">
      <alignment horizontal="center" vertical="top" wrapText="1"/>
    </xf>
    <xf numFmtId="0" fontId="52" fillId="10" borderId="89" xfId="42" applyFont="1" applyFill="1" applyBorder="1" applyAlignment="1">
      <alignment horizontal="center" vertical="top" wrapText="1"/>
    </xf>
    <xf numFmtId="4" fontId="53" fillId="9" borderId="89" xfId="43" applyNumberFormat="1" applyFont="1" applyFill="1" applyBorder="1" applyAlignment="1">
      <alignment horizontal="right" vertical="top" wrapText="1"/>
    </xf>
    <xf numFmtId="4" fontId="53" fillId="9" borderId="92" xfId="43" applyNumberFormat="1" applyFont="1" applyFill="1" applyBorder="1" applyAlignment="1">
      <alignment horizontal="right" vertical="top" wrapText="1"/>
    </xf>
    <xf numFmtId="4" fontId="53" fillId="0" borderId="102" xfId="42" applyNumberFormat="1" applyFont="1" applyBorder="1" applyAlignment="1">
      <alignment horizontal="right" vertical="top" wrapText="1"/>
    </xf>
    <xf numFmtId="0" fontId="52" fillId="0" borderId="92" xfId="42" applyFont="1" applyBorder="1" applyAlignment="1">
      <alignment vertical="top" wrapText="1"/>
    </xf>
    <xf numFmtId="0" fontId="53" fillId="9" borderId="15" xfId="42" applyFont="1" applyFill="1" applyBorder="1" applyAlignment="1">
      <alignment horizontal="center" vertical="top" wrapText="1"/>
    </xf>
    <xf numFmtId="0" fontId="53" fillId="9" borderId="92" xfId="42" applyFont="1" applyFill="1" applyBorder="1" applyAlignment="1">
      <alignment vertical="top" wrapText="1"/>
    </xf>
    <xf numFmtId="4" fontId="53" fillId="9" borderId="15" xfId="42" applyNumberFormat="1" applyFont="1" applyFill="1" applyBorder="1" applyAlignment="1">
      <alignment horizontal="right" vertical="top" wrapText="1"/>
    </xf>
    <xf numFmtId="4" fontId="53" fillId="9" borderId="60" xfId="42" applyNumberFormat="1" applyFont="1" applyFill="1" applyBorder="1" applyAlignment="1">
      <alignment vertical="top"/>
    </xf>
    <xf numFmtId="4" fontId="53" fillId="10" borderId="106" xfId="42" applyNumberFormat="1" applyFont="1" applyFill="1" applyBorder="1" applyAlignment="1">
      <alignment horizontal="right" vertical="top" wrapText="1"/>
    </xf>
    <xf numFmtId="4" fontId="53" fillId="10" borderId="60" xfId="42" applyNumberFormat="1" applyFont="1" applyFill="1" applyBorder="1" applyAlignment="1">
      <alignment vertical="top"/>
    </xf>
    <xf numFmtId="4" fontId="52" fillId="0" borderId="24" xfId="42" applyNumberFormat="1" applyFont="1" applyBorder="1" applyAlignment="1">
      <alignment horizontal="right" vertical="center" wrapText="1"/>
    </xf>
    <xf numFmtId="4" fontId="52" fillId="0" borderId="91" xfId="42" applyNumberFormat="1" applyFont="1" applyBorder="1" applyAlignment="1">
      <alignment horizontal="right" vertical="center" wrapText="1"/>
    </xf>
    <xf numFmtId="4" fontId="52" fillId="0" borderId="0" xfId="42" applyNumberFormat="1" applyFont="1" applyBorder="1" applyAlignment="1">
      <alignment horizontal="right" vertical="center" wrapText="1"/>
    </xf>
    <xf numFmtId="4" fontId="52" fillId="0" borderId="102" xfId="42" applyNumberFormat="1" applyFont="1" applyBorder="1" applyAlignment="1">
      <alignment vertical="center"/>
    </xf>
    <xf numFmtId="4" fontId="52" fillId="0" borderId="60" xfId="42" applyNumberFormat="1" applyFont="1" applyBorder="1" applyAlignment="1">
      <alignment vertical="center"/>
    </xf>
    <xf numFmtId="4" fontId="52" fillId="0" borderId="15" xfId="42" applyNumberFormat="1" applyFont="1" applyBorder="1" applyAlignment="1">
      <alignment horizontal="right" vertical="center" wrapText="1"/>
    </xf>
    <xf numFmtId="4" fontId="52" fillId="0" borderId="89" xfId="42" applyNumberFormat="1" applyFont="1" applyBorder="1" applyAlignment="1">
      <alignment horizontal="right" vertical="center" wrapText="1"/>
    </xf>
    <xf numFmtId="4" fontId="52" fillId="0" borderId="92" xfId="42" applyNumberFormat="1" applyFont="1" applyBorder="1" applyAlignment="1">
      <alignment horizontal="right" vertical="center" wrapText="1"/>
    </xf>
    <xf numFmtId="0" fontId="52" fillId="14" borderId="60" xfId="42" applyFont="1" applyFill="1" applyBorder="1" applyAlignment="1">
      <alignment horizontal="center" vertical="top" wrapText="1"/>
    </xf>
    <xf numFmtId="0" fontId="52" fillId="14" borderId="60" xfId="42" applyFont="1" applyFill="1" applyBorder="1" applyAlignment="1">
      <alignment vertical="top" wrapText="1"/>
    </xf>
    <xf numFmtId="4" fontId="52" fillId="14" borderId="15" xfId="42" applyNumberFormat="1" applyFont="1" applyFill="1" applyBorder="1" applyAlignment="1">
      <alignment horizontal="right" vertical="center" wrapText="1"/>
    </xf>
    <xf numFmtId="4" fontId="52" fillId="14" borderId="102" xfId="42" applyNumberFormat="1" applyFont="1" applyFill="1" applyBorder="1" applyAlignment="1">
      <alignment vertical="center"/>
    </xf>
    <xf numFmtId="0" fontId="53" fillId="10" borderId="15" xfId="42" applyFont="1" applyFill="1" applyBorder="1" applyAlignment="1">
      <alignment horizontal="center" vertical="top" wrapText="1"/>
    </xf>
    <xf numFmtId="0" fontId="52" fillId="0" borderId="60" xfId="42" applyFont="1" applyBorder="1" applyAlignment="1">
      <alignment horizontal="center" vertical="top" wrapText="1"/>
    </xf>
    <xf numFmtId="0" fontId="53" fillId="9" borderId="60" xfId="42" applyFont="1" applyFill="1" applyBorder="1" applyAlignment="1">
      <alignment horizontal="center" vertical="top" wrapText="1"/>
    </xf>
    <xf numFmtId="4" fontId="53" fillId="9" borderId="113" xfId="42" applyNumberFormat="1" applyFont="1" applyFill="1" applyBorder="1" applyAlignment="1">
      <alignment horizontal="right" vertical="top" wrapText="1"/>
    </xf>
    <xf numFmtId="4" fontId="53" fillId="0" borderId="53" xfId="42" applyNumberFormat="1" applyFont="1" applyBorder="1" applyAlignment="1">
      <alignment horizontal="right" vertical="top" wrapText="1"/>
    </xf>
    <xf numFmtId="0" fontId="53" fillId="0" borderId="15" xfId="42" applyFont="1" applyBorder="1" applyAlignment="1">
      <alignment horizontal="center" vertical="top" wrapText="1"/>
    </xf>
    <xf numFmtId="0" fontId="53" fillId="0" borderId="53" xfId="42" applyFont="1" applyBorder="1" applyAlignment="1">
      <alignment vertical="top" wrapText="1"/>
    </xf>
    <xf numFmtId="0" fontId="47" fillId="0" borderId="79" xfId="42" applyBorder="1" applyAlignment="1">
      <alignment vertical="center"/>
    </xf>
    <xf numFmtId="0" fontId="48" fillId="0" borderId="79" xfId="42" applyFont="1" applyBorder="1" applyAlignment="1">
      <alignment horizontal="right" vertical="center"/>
    </xf>
    <xf numFmtId="4" fontId="48" fillId="0" borderId="79" xfId="42" applyNumberFormat="1" applyFont="1" applyBorder="1" applyAlignment="1">
      <alignment vertical="center"/>
    </xf>
    <xf numFmtId="4" fontId="53" fillId="14" borderId="113" xfId="42" applyNumberFormat="1" applyFont="1" applyFill="1" applyBorder="1" applyAlignment="1">
      <alignment horizontal="right" vertical="top" wrapText="1"/>
    </xf>
    <xf numFmtId="4" fontId="53" fillId="14" borderId="18" xfId="42" applyNumberFormat="1" applyFont="1" applyFill="1" applyBorder="1" applyAlignment="1">
      <alignment horizontal="right" vertical="top" wrapText="1"/>
    </xf>
    <xf numFmtId="0" fontId="15" fillId="8" borderId="34" xfId="21" applyFont="1" applyFill="1" applyBorder="1" applyAlignment="1">
      <alignment horizontal="right" vertical="center" wrapText="1"/>
    </xf>
    <xf numFmtId="0" fontId="12" fillId="3" borderId="0" xfId="21" applyFont="1" applyFill="1" applyBorder="1" applyAlignment="1">
      <alignment horizontal="left" vertical="center" wrapText="1"/>
    </xf>
    <xf numFmtId="0" fontId="13" fillId="3" borderId="0" xfId="21" applyFont="1" applyFill="1" applyBorder="1" applyAlignment="1">
      <alignment horizontal="left" vertical="center" wrapText="1"/>
    </xf>
    <xf numFmtId="0" fontId="26" fillId="0" borderId="53" xfId="41" applyFont="1" applyBorder="1" applyAlignment="1">
      <alignment horizontal="left" vertical="center" wrapText="1"/>
    </xf>
    <xf numFmtId="0" fontId="26" fillId="0" borderId="17" xfId="41" applyFont="1" applyBorder="1" applyAlignment="1">
      <alignment horizontal="left" vertical="center" wrapText="1"/>
    </xf>
    <xf numFmtId="0" fontId="22" fillId="0" borderId="0" xfId="41" applyFont="1" applyAlignment="1">
      <alignment horizontal="left" vertical="top" wrapText="1"/>
    </xf>
    <xf numFmtId="0" fontId="24" fillId="0" borderId="0" xfId="41" applyFont="1" applyAlignment="1">
      <alignment horizontal="left" vertical="top" wrapText="1"/>
    </xf>
    <xf numFmtId="0" fontId="27" fillId="0" borderId="0" xfId="41" applyFont="1" applyBorder="1" applyAlignment="1">
      <alignment horizontal="center" vertical="center"/>
    </xf>
    <xf numFmtId="0" fontId="27" fillId="0" borderId="0" xfId="41" applyFont="1" applyBorder="1" applyAlignment="1">
      <alignment horizontal="left" vertical="center"/>
    </xf>
    <xf numFmtId="0" fontId="30" fillId="0" borderId="40" xfId="41" applyFont="1" applyBorder="1" applyAlignment="1">
      <alignment horizontal="left" vertical="center"/>
    </xf>
    <xf numFmtId="0" fontId="33" fillId="0" borderId="30" xfId="41" applyFont="1" applyBorder="1" applyAlignment="1">
      <alignment horizontal="left" vertical="center" wrapText="1"/>
    </xf>
    <xf numFmtId="0" fontId="21" fillId="0" borderId="3" xfId="41" applyFont="1" applyFill="1" applyBorder="1" applyAlignment="1">
      <alignment horizontal="center" vertical="top" wrapText="1"/>
    </xf>
    <xf numFmtId="0" fontId="21" fillId="0" borderId="26" xfId="41" applyFont="1" applyFill="1" applyBorder="1" applyAlignment="1">
      <alignment horizontal="center" vertical="top" wrapText="1"/>
    </xf>
    <xf numFmtId="0" fontId="21" fillId="0" borderId="44" xfId="41" applyFont="1" applyFill="1" applyBorder="1" applyAlignment="1">
      <alignment horizontal="center" vertical="top" wrapText="1"/>
    </xf>
    <xf numFmtId="0" fontId="26" fillId="0" borderId="45" xfId="41" applyFont="1" applyBorder="1" applyAlignment="1">
      <alignment horizontal="left" vertical="center" wrapText="1"/>
    </xf>
    <xf numFmtId="0" fontId="26" fillId="0" borderId="49" xfId="41" applyFont="1" applyBorder="1" applyAlignment="1">
      <alignment horizontal="center" vertical="center" wrapText="1"/>
    </xf>
    <xf numFmtId="0" fontId="26" fillId="0" borderId="29" xfId="41" applyFont="1" applyBorder="1" applyAlignment="1">
      <alignment horizontal="center" vertical="center" wrapText="1"/>
    </xf>
    <xf numFmtId="0" fontId="24" fillId="10" borderId="27" xfId="41" applyFont="1" applyFill="1" applyBorder="1" applyAlignment="1">
      <alignment horizontal="center" vertical="center" wrapText="1"/>
    </xf>
    <xf numFmtId="0" fontId="24" fillId="10" borderId="8" xfId="41" applyFont="1" applyFill="1" applyBorder="1" applyAlignment="1">
      <alignment horizontal="center" vertical="center" wrapText="1"/>
    </xf>
    <xf numFmtId="0" fontId="22" fillId="11" borderId="27" xfId="41" applyFont="1" applyFill="1" applyBorder="1" applyAlignment="1">
      <alignment horizontal="center" vertical="top" wrapText="1"/>
    </xf>
    <xf numFmtId="0" fontId="22" fillId="11" borderId="12" xfId="41" applyFont="1" applyFill="1" applyBorder="1" applyAlignment="1">
      <alignment horizontal="center" vertical="top" wrapText="1"/>
    </xf>
    <xf numFmtId="0" fontId="30" fillId="0" borderId="77" xfId="41" applyFont="1" applyBorder="1" applyAlignment="1">
      <alignment horizontal="left" vertical="center"/>
    </xf>
    <xf numFmtId="0" fontId="24" fillId="10" borderId="49" xfId="41" applyFont="1" applyFill="1" applyBorder="1" applyAlignment="1">
      <alignment horizontal="center" vertical="top" wrapText="1"/>
    </xf>
    <xf numFmtId="0" fontId="24" fillId="10" borderId="20" xfId="41" applyFont="1" applyFill="1" applyBorder="1" applyAlignment="1">
      <alignment horizontal="center" vertical="top" wrapText="1"/>
    </xf>
    <xf numFmtId="0" fontId="30" fillId="0" borderId="40" xfId="41" applyFont="1" applyBorder="1" applyAlignment="1">
      <alignment horizontal="left" vertical="center" wrapText="1"/>
    </xf>
    <xf numFmtId="0" fontId="26" fillId="0" borderId="56" xfId="41" applyFont="1" applyFill="1" applyBorder="1" applyAlignment="1">
      <alignment horizontal="left" vertical="center" wrapText="1"/>
    </xf>
    <xf numFmtId="0" fontId="21" fillId="0" borderId="18" xfId="41" applyFont="1" applyFill="1" applyBorder="1" applyAlignment="1">
      <alignment horizontal="center" vertical="top" wrapText="1"/>
    </xf>
    <xf numFmtId="0" fontId="26" fillId="0" borderId="30" xfId="41" applyFont="1" applyFill="1" applyBorder="1" applyAlignment="1">
      <alignment horizontal="left" vertical="center" wrapText="1"/>
    </xf>
    <xf numFmtId="0" fontId="21" fillId="0" borderId="3" xfId="41" applyFont="1" applyFill="1" applyBorder="1" applyAlignment="1">
      <alignment horizontal="left" vertical="top" wrapText="1"/>
    </xf>
    <xf numFmtId="0" fontId="21" fillId="0" borderId="26" xfId="41" applyFont="1" applyFill="1" applyBorder="1" applyAlignment="1">
      <alignment horizontal="left" vertical="top" wrapText="1"/>
    </xf>
    <xf numFmtId="0" fontId="26" fillId="0" borderId="27" xfId="41" applyFont="1" applyFill="1" applyBorder="1" applyAlignment="1">
      <alignment horizontal="center" vertical="center" wrapText="1"/>
    </xf>
    <xf numFmtId="0" fontId="21" fillId="0" borderId="23" xfId="41" applyFont="1" applyBorder="1" applyAlignment="1">
      <alignment horizontal="center" vertical="top" wrapText="1"/>
    </xf>
    <xf numFmtId="0" fontId="21" fillId="0" borderId="28" xfId="41" applyFont="1" applyBorder="1" applyAlignment="1">
      <alignment horizontal="center" vertical="top" wrapText="1"/>
    </xf>
    <xf numFmtId="0" fontId="30" fillId="0" borderId="66" xfId="41" applyFont="1" applyBorder="1" applyAlignment="1">
      <alignment horizontal="right" vertical="center" wrapText="1"/>
    </xf>
    <xf numFmtId="0" fontId="30" fillId="0" borderId="67" xfId="41" applyFont="1" applyBorder="1" applyAlignment="1">
      <alignment horizontal="right" vertical="center" wrapText="1"/>
    </xf>
    <xf numFmtId="0" fontId="30" fillId="0" borderId="68" xfId="41" applyFont="1" applyBorder="1" applyAlignment="1">
      <alignment horizontal="right" vertical="center" wrapText="1"/>
    </xf>
    <xf numFmtId="0" fontId="26" fillId="0" borderId="74" xfId="41" applyFont="1" applyBorder="1" applyAlignment="1">
      <alignment horizontal="left" vertical="center" wrapText="1"/>
    </xf>
    <xf numFmtId="0" fontId="30" fillId="0" borderId="77" xfId="41" applyFont="1" applyBorder="1" applyAlignment="1">
      <alignment horizontal="left" vertical="center" wrapText="1"/>
    </xf>
    <xf numFmtId="0" fontId="26" fillId="0" borderId="0" xfId="41" applyFont="1" applyBorder="1" applyAlignment="1">
      <alignment horizontal="left" vertical="center" wrapText="1"/>
    </xf>
    <xf numFmtId="0" fontId="22" fillId="11" borderId="24" xfId="41" applyFont="1" applyFill="1" applyBorder="1" applyAlignment="1">
      <alignment horizontal="center" vertical="top" wrapText="1"/>
    </xf>
    <xf numFmtId="0" fontId="31" fillId="0" borderId="18" xfId="41" applyFont="1" applyBorder="1" applyAlignment="1">
      <alignment horizontal="right" vertical="center"/>
    </xf>
    <xf numFmtId="0" fontId="31" fillId="0" borderId="48" xfId="41" applyFont="1" applyBorder="1" applyAlignment="1">
      <alignment horizontal="center" vertical="center"/>
    </xf>
    <xf numFmtId="0" fontId="31" fillId="0" borderId="53" xfId="41" applyFont="1" applyBorder="1" applyAlignment="1">
      <alignment horizontal="center" vertical="center"/>
    </xf>
    <xf numFmtId="0" fontId="31" fillId="0" borderId="60" xfId="41" applyFont="1" applyBorder="1" applyAlignment="1">
      <alignment horizontal="center" vertical="center"/>
    </xf>
    <xf numFmtId="49" fontId="45" fillId="0" borderId="25" xfId="1" applyNumberFormat="1" applyFont="1" applyBorder="1" applyAlignment="1">
      <alignment horizontal="left" vertical="center" wrapText="1"/>
    </xf>
    <xf numFmtId="49" fontId="45" fillId="0" borderId="0" xfId="1" applyNumberFormat="1" applyFont="1" applyBorder="1" applyAlignment="1">
      <alignment horizontal="left" vertical="center" wrapText="1"/>
    </xf>
    <xf numFmtId="0" fontId="40" fillId="0" borderId="85" xfId="1" applyFont="1" applyBorder="1" applyAlignment="1">
      <alignment horizontal="center" vertical="center"/>
    </xf>
    <xf numFmtId="49" fontId="45" fillId="0" borderId="58" xfId="1" applyNumberFormat="1" applyFont="1" applyBorder="1" applyAlignment="1">
      <alignment horizontal="left" vertical="center" wrapText="1"/>
    </xf>
    <xf numFmtId="49" fontId="45" fillId="0" borderId="92" xfId="1" applyNumberFormat="1" applyFont="1" applyBorder="1" applyAlignment="1">
      <alignment horizontal="left" vertical="center" wrapText="1"/>
    </xf>
    <xf numFmtId="49" fontId="45" fillId="0" borderId="93" xfId="1" applyNumberFormat="1" applyFont="1" applyBorder="1" applyAlignment="1">
      <alignment horizontal="left" vertical="center" wrapText="1"/>
    </xf>
    <xf numFmtId="49" fontId="45" fillId="0" borderId="30" xfId="1" applyNumberFormat="1" applyFont="1" applyBorder="1" applyAlignment="1">
      <alignment horizontal="left" vertical="center" wrapText="1"/>
    </xf>
    <xf numFmtId="49" fontId="45" fillId="0" borderId="24" xfId="1" applyNumberFormat="1" applyFont="1" applyBorder="1" applyAlignment="1">
      <alignment horizontal="left" vertical="center" wrapText="1"/>
    </xf>
    <xf numFmtId="0" fontId="48" fillId="0" borderId="96" xfId="1" applyFont="1" applyBorder="1" applyAlignment="1">
      <alignment horizontal="right"/>
    </xf>
    <xf numFmtId="0" fontId="48" fillId="0" borderId="97" xfId="1" applyFont="1" applyBorder="1" applyAlignment="1">
      <alignment horizontal="right"/>
    </xf>
    <xf numFmtId="0" fontId="53" fillId="10" borderId="23" xfId="42" applyFont="1" applyFill="1" applyBorder="1" applyAlignment="1">
      <alignment horizontal="center" vertical="top" wrapText="1"/>
    </xf>
    <xf numFmtId="0" fontId="53" fillId="10" borderId="24" xfId="42" applyFont="1" applyFill="1" applyBorder="1" applyAlignment="1">
      <alignment horizontal="center" vertical="top" wrapText="1"/>
    </xf>
    <xf numFmtId="0" fontId="53" fillId="10" borderId="15" xfId="42" applyFont="1" applyFill="1" applyBorder="1" applyAlignment="1">
      <alignment horizontal="center" vertical="top" wrapText="1"/>
    </xf>
    <xf numFmtId="0" fontId="50" fillId="0" borderId="23" xfId="42" applyFont="1" applyFill="1" applyBorder="1" applyAlignment="1">
      <alignment horizontal="center" vertical="center" wrapText="1"/>
    </xf>
    <xf numFmtId="0" fontId="50" fillId="0" borderId="24" xfId="42" applyFont="1" applyFill="1" applyBorder="1" applyAlignment="1">
      <alignment horizontal="center" vertical="center" wrapText="1"/>
    </xf>
    <xf numFmtId="0" fontId="50" fillId="0" borderId="15" xfId="42" applyFont="1" applyFill="1" applyBorder="1" applyAlignment="1">
      <alignment horizontal="center" vertical="center" wrapText="1"/>
    </xf>
    <xf numFmtId="0" fontId="51" fillId="0" borderId="23" xfId="42" applyFont="1" applyFill="1" applyBorder="1" applyAlignment="1">
      <alignment horizontal="center" vertical="center" wrapText="1"/>
    </xf>
    <xf numFmtId="0" fontId="51" fillId="0" borderId="24" xfId="42" applyFont="1" applyFill="1" applyBorder="1" applyAlignment="1">
      <alignment horizontal="center" vertical="center" wrapText="1"/>
    </xf>
    <xf numFmtId="0" fontId="54" fillId="0" borderId="23" xfId="42" applyFont="1" applyBorder="1" applyAlignment="1">
      <alignment horizontal="center" vertical="top" wrapText="1"/>
    </xf>
    <xf numFmtId="0" fontId="54" fillId="0" borderId="24" xfId="42" applyFon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52" fillId="0" borderId="23" xfId="42" applyFont="1" applyBorder="1" applyAlignment="1">
      <alignment horizontal="center" vertical="top" wrapText="1"/>
    </xf>
    <xf numFmtId="0" fontId="52" fillId="0" borderId="15" xfId="42" applyFont="1" applyBorder="1" applyAlignment="1">
      <alignment horizontal="center" vertical="top" wrapText="1"/>
    </xf>
    <xf numFmtId="0" fontId="50" fillId="10" borderId="23" xfId="42" applyFont="1" applyFill="1" applyBorder="1" applyAlignment="1">
      <alignment horizontal="center" vertical="top" wrapText="1"/>
    </xf>
    <xf numFmtId="0" fontId="50" fillId="10" borderId="24" xfId="42" applyFont="1" applyFill="1" applyBorder="1" applyAlignment="1">
      <alignment horizontal="center" vertical="top" wrapText="1"/>
    </xf>
    <xf numFmtId="0" fontId="54" fillId="10" borderId="23" xfId="42" applyFont="1" applyFill="1" applyBorder="1" applyAlignment="1">
      <alignment horizontal="center" vertical="top" wrapText="1"/>
    </xf>
    <xf numFmtId="0" fontId="54" fillId="10" borderId="24" xfId="42" applyFont="1" applyFill="1" applyBorder="1" applyAlignment="1">
      <alignment horizontal="center" vertical="top" wrapText="1"/>
    </xf>
    <xf numFmtId="0" fontId="54" fillId="10" borderId="15" xfId="42" applyFont="1" applyFill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9" fillId="0" borderId="0" xfId="42" applyFont="1" applyAlignment="1">
      <alignment horizontal="center" vertical="top" wrapText="1"/>
    </xf>
    <xf numFmtId="0" fontId="49" fillId="0" borderId="85" xfId="42" applyFont="1" applyBorder="1" applyAlignment="1">
      <alignment horizontal="left" vertical="center"/>
    </xf>
    <xf numFmtId="0" fontId="49" fillId="0" borderId="0" xfId="42" applyFont="1" applyBorder="1" applyAlignment="1">
      <alignment horizontal="left" vertical="center"/>
    </xf>
    <xf numFmtId="0" fontId="50" fillId="0" borderId="99" xfId="42" applyFont="1" applyFill="1" applyBorder="1" applyAlignment="1">
      <alignment horizontal="center" vertical="center" wrapText="1"/>
    </xf>
    <xf numFmtId="43" fontId="50" fillId="0" borderId="87" xfId="42" applyNumberFormat="1" applyFont="1" applyFill="1" applyBorder="1" applyAlignment="1">
      <alignment horizontal="center" vertical="center" wrapText="1"/>
    </xf>
    <xf numFmtId="43" fontId="50" fillId="0" borderId="100" xfId="42" applyNumberFormat="1" applyFont="1" applyFill="1" applyBorder="1" applyAlignment="1">
      <alignment horizontal="center" vertical="center" wrapText="1"/>
    </xf>
    <xf numFmtId="43" fontId="50" fillId="0" borderId="88" xfId="42" applyNumberFormat="1" applyFont="1" applyFill="1" applyBorder="1" applyAlignment="1">
      <alignment horizontal="center" vertical="center" wrapText="1"/>
    </xf>
  </cellXfs>
  <cellStyles count="44">
    <cellStyle name="ConditionalStyle_1" xfId="2"/>
    <cellStyle name="Excel Built-in Normal" xfId="3"/>
    <cellStyle name="Normalny" xfId="0" builtinId="0"/>
    <cellStyle name="Normalny 10" xfId="4"/>
    <cellStyle name="Normalny 11" xfId="5"/>
    <cellStyle name="Normalny 12" xfId="6"/>
    <cellStyle name="Normalny 13" xfId="7"/>
    <cellStyle name="Normalny 14" xfId="8"/>
    <cellStyle name="Normalny 15" xfId="9"/>
    <cellStyle name="Normalny 16" xfId="10"/>
    <cellStyle name="Normalny 17" xfId="11"/>
    <cellStyle name="Normalny 18" xfId="12"/>
    <cellStyle name="Normalny 19" xfId="13"/>
    <cellStyle name="Normalny 2" xfId="14"/>
    <cellStyle name="Normalny 2 2" xfId="15"/>
    <cellStyle name="Normalny 20" xfId="16"/>
    <cellStyle name="Normalny 20 2" xfId="17"/>
    <cellStyle name="Normalny 21" xfId="18"/>
    <cellStyle name="Normalny 22" xfId="19"/>
    <cellStyle name="Normalny 22 2" xfId="20"/>
    <cellStyle name="Normalny 23" xfId="21"/>
    <cellStyle name="Normalny 23 2" xfId="22"/>
    <cellStyle name="Normalny 24" xfId="23"/>
    <cellStyle name="Normalny 25" xfId="24"/>
    <cellStyle name="Normalny 26" xfId="25"/>
    <cellStyle name="Normalny 27" xfId="26"/>
    <cellStyle name="Normalny 28" xfId="27"/>
    <cellStyle name="Normalny 3" xfId="28"/>
    <cellStyle name="Normalny 3 2" xfId="29"/>
    <cellStyle name="Normalny 4" xfId="30"/>
    <cellStyle name="Normalny 4 2" xfId="31"/>
    <cellStyle name="Normalny 5" xfId="32"/>
    <cellStyle name="Normalny 5 2" xfId="33"/>
    <cellStyle name="Normalny 5 3" xfId="34"/>
    <cellStyle name="Normalny 5 3 2" xfId="35"/>
    <cellStyle name="Normalny 6" xfId="36"/>
    <cellStyle name="Normalny 7" xfId="37"/>
    <cellStyle name="Normalny 7 2" xfId="38"/>
    <cellStyle name="Normalny 8" xfId="39"/>
    <cellStyle name="Normalny 9" xfId="40"/>
    <cellStyle name="Normalny_załaczniki maj" xfId="41"/>
    <cellStyle name="Normalny_Załączniki budżet 2010" xfId="42"/>
    <cellStyle name="Normalny_Zeszyt1" xfId="1"/>
    <cellStyle name="Walutowy_Załączniki budżet 2010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0"/>
  <sheetViews>
    <sheetView workbookViewId="0">
      <selection activeCell="D14" sqref="D14"/>
    </sheetView>
  </sheetViews>
  <sheetFormatPr defaultRowHeight="10.5" x14ac:dyDescent="0.25"/>
  <cols>
    <col min="1" max="1" width="8.28515625" style="1" customWidth="1"/>
    <col min="2" max="2" width="11.85546875" style="1" customWidth="1"/>
    <col min="3" max="3" width="10.85546875" style="1" customWidth="1"/>
    <col min="4" max="4" width="46.140625" style="1" customWidth="1"/>
    <col min="5" max="7" width="17.28515625" style="1" customWidth="1"/>
    <col min="8" max="254" width="9.140625" style="1"/>
    <col min="255" max="255" width="11.140625" style="1" customWidth="1"/>
    <col min="256" max="256" width="1.42578125" style="1" customWidth="1"/>
    <col min="257" max="257" width="10" style="1" customWidth="1"/>
    <col min="258" max="258" width="11.42578125" style="1" customWidth="1"/>
    <col min="259" max="259" width="41.140625" style="1" customWidth="1"/>
    <col min="260" max="260" width="19.140625" style="1" customWidth="1"/>
    <col min="261" max="261" width="12.28515625" style="1" customWidth="1"/>
    <col min="262" max="262" width="6.85546875" style="1" customWidth="1"/>
    <col min="263" max="263" width="19.140625" style="1" customWidth="1"/>
    <col min="264" max="510" width="9.140625" style="1"/>
    <col min="511" max="511" width="11.140625" style="1" customWidth="1"/>
    <col min="512" max="512" width="1.42578125" style="1" customWidth="1"/>
    <col min="513" max="513" width="10" style="1" customWidth="1"/>
    <col min="514" max="514" width="11.42578125" style="1" customWidth="1"/>
    <col min="515" max="515" width="41.140625" style="1" customWidth="1"/>
    <col min="516" max="516" width="19.140625" style="1" customWidth="1"/>
    <col min="517" max="517" width="12.28515625" style="1" customWidth="1"/>
    <col min="518" max="518" width="6.85546875" style="1" customWidth="1"/>
    <col min="519" max="519" width="19.140625" style="1" customWidth="1"/>
    <col min="520" max="766" width="9.140625" style="1"/>
    <col min="767" max="767" width="11.140625" style="1" customWidth="1"/>
    <col min="768" max="768" width="1.42578125" style="1" customWidth="1"/>
    <col min="769" max="769" width="10" style="1" customWidth="1"/>
    <col min="770" max="770" width="11.42578125" style="1" customWidth="1"/>
    <col min="771" max="771" width="41.140625" style="1" customWidth="1"/>
    <col min="772" max="772" width="19.140625" style="1" customWidth="1"/>
    <col min="773" max="773" width="12.28515625" style="1" customWidth="1"/>
    <col min="774" max="774" width="6.85546875" style="1" customWidth="1"/>
    <col min="775" max="775" width="19.140625" style="1" customWidth="1"/>
    <col min="776" max="1022" width="9.140625" style="1"/>
    <col min="1023" max="1023" width="11.140625" style="1" customWidth="1"/>
    <col min="1024" max="1024" width="1.42578125" style="1" customWidth="1"/>
    <col min="1025" max="1025" width="10" style="1" customWidth="1"/>
    <col min="1026" max="1026" width="11.42578125" style="1" customWidth="1"/>
    <col min="1027" max="1027" width="41.140625" style="1" customWidth="1"/>
    <col min="1028" max="1028" width="19.140625" style="1" customWidth="1"/>
    <col min="1029" max="1029" width="12.28515625" style="1" customWidth="1"/>
    <col min="1030" max="1030" width="6.85546875" style="1" customWidth="1"/>
    <col min="1031" max="1031" width="19.140625" style="1" customWidth="1"/>
    <col min="1032" max="1278" width="9.140625" style="1"/>
    <col min="1279" max="1279" width="11.140625" style="1" customWidth="1"/>
    <col min="1280" max="1280" width="1.42578125" style="1" customWidth="1"/>
    <col min="1281" max="1281" width="10" style="1" customWidth="1"/>
    <col min="1282" max="1282" width="11.42578125" style="1" customWidth="1"/>
    <col min="1283" max="1283" width="41.140625" style="1" customWidth="1"/>
    <col min="1284" max="1284" width="19.140625" style="1" customWidth="1"/>
    <col min="1285" max="1285" width="12.28515625" style="1" customWidth="1"/>
    <col min="1286" max="1286" width="6.85546875" style="1" customWidth="1"/>
    <col min="1287" max="1287" width="19.140625" style="1" customWidth="1"/>
    <col min="1288" max="1534" width="9.140625" style="1"/>
    <col min="1535" max="1535" width="11.140625" style="1" customWidth="1"/>
    <col min="1536" max="1536" width="1.42578125" style="1" customWidth="1"/>
    <col min="1537" max="1537" width="10" style="1" customWidth="1"/>
    <col min="1538" max="1538" width="11.42578125" style="1" customWidth="1"/>
    <col min="1539" max="1539" width="41.140625" style="1" customWidth="1"/>
    <col min="1540" max="1540" width="19.140625" style="1" customWidth="1"/>
    <col min="1541" max="1541" width="12.28515625" style="1" customWidth="1"/>
    <col min="1542" max="1542" width="6.85546875" style="1" customWidth="1"/>
    <col min="1543" max="1543" width="19.140625" style="1" customWidth="1"/>
    <col min="1544" max="1790" width="9.140625" style="1"/>
    <col min="1791" max="1791" width="11.140625" style="1" customWidth="1"/>
    <col min="1792" max="1792" width="1.42578125" style="1" customWidth="1"/>
    <col min="1793" max="1793" width="10" style="1" customWidth="1"/>
    <col min="1794" max="1794" width="11.42578125" style="1" customWidth="1"/>
    <col min="1795" max="1795" width="41.140625" style="1" customWidth="1"/>
    <col min="1796" max="1796" width="19.140625" style="1" customWidth="1"/>
    <col min="1797" max="1797" width="12.28515625" style="1" customWidth="1"/>
    <col min="1798" max="1798" width="6.85546875" style="1" customWidth="1"/>
    <col min="1799" max="1799" width="19.140625" style="1" customWidth="1"/>
    <col min="1800" max="2046" width="9.140625" style="1"/>
    <col min="2047" max="2047" width="11.140625" style="1" customWidth="1"/>
    <col min="2048" max="2048" width="1.42578125" style="1" customWidth="1"/>
    <col min="2049" max="2049" width="10" style="1" customWidth="1"/>
    <col min="2050" max="2050" width="11.42578125" style="1" customWidth="1"/>
    <col min="2051" max="2051" width="41.140625" style="1" customWidth="1"/>
    <col min="2052" max="2052" width="19.140625" style="1" customWidth="1"/>
    <col min="2053" max="2053" width="12.28515625" style="1" customWidth="1"/>
    <col min="2054" max="2054" width="6.85546875" style="1" customWidth="1"/>
    <col min="2055" max="2055" width="19.140625" style="1" customWidth="1"/>
    <col min="2056" max="2302" width="9.140625" style="1"/>
    <col min="2303" max="2303" width="11.140625" style="1" customWidth="1"/>
    <col min="2304" max="2304" width="1.42578125" style="1" customWidth="1"/>
    <col min="2305" max="2305" width="10" style="1" customWidth="1"/>
    <col min="2306" max="2306" width="11.42578125" style="1" customWidth="1"/>
    <col min="2307" max="2307" width="41.140625" style="1" customWidth="1"/>
    <col min="2308" max="2308" width="19.140625" style="1" customWidth="1"/>
    <col min="2309" max="2309" width="12.28515625" style="1" customWidth="1"/>
    <col min="2310" max="2310" width="6.85546875" style="1" customWidth="1"/>
    <col min="2311" max="2311" width="19.140625" style="1" customWidth="1"/>
    <col min="2312" max="2558" width="9.140625" style="1"/>
    <col min="2559" max="2559" width="11.140625" style="1" customWidth="1"/>
    <col min="2560" max="2560" width="1.42578125" style="1" customWidth="1"/>
    <col min="2561" max="2561" width="10" style="1" customWidth="1"/>
    <col min="2562" max="2562" width="11.42578125" style="1" customWidth="1"/>
    <col min="2563" max="2563" width="41.140625" style="1" customWidth="1"/>
    <col min="2564" max="2564" width="19.140625" style="1" customWidth="1"/>
    <col min="2565" max="2565" width="12.28515625" style="1" customWidth="1"/>
    <col min="2566" max="2566" width="6.85546875" style="1" customWidth="1"/>
    <col min="2567" max="2567" width="19.140625" style="1" customWidth="1"/>
    <col min="2568" max="2814" width="9.140625" style="1"/>
    <col min="2815" max="2815" width="11.140625" style="1" customWidth="1"/>
    <col min="2816" max="2816" width="1.42578125" style="1" customWidth="1"/>
    <col min="2817" max="2817" width="10" style="1" customWidth="1"/>
    <col min="2818" max="2818" width="11.42578125" style="1" customWidth="1"/>
    <col min="2819" max="2819" width="41.140625" style="1" customWidth="1"/>
    <col min="2820" max="2820" width="19.140625" style="1" customWidth="1"/>
    <col min="2821" max="2821" width="12.28515625" style="1" customWidth="1"/>
    <col min="2822" max="2822" width="6.85546875" style="1" customWidth="1"/>
    <col min="2823" max="2823" width="19.140625" style="1" customWidth="1"/>
    <col min="2824" max="3070" width="9.140625" style="1"/>
    <col min="3071" max="3071" width="11.140625" style="1" customWidth="1"/>
    <col min="3072" max="3072" width="1.42578125" style="1" customWidth="1"/>
    <col min="3073" max="3073" width="10" style="1" customWidth="1"/>
    <col min="3074" max="3074" width="11.42578125" style="1" customWidth="1"/>
    <col min="3075" max="3075" width="41.140625" style="1" customWidth="1"/>
    <col min="3076" max="3076" width="19.140625" style="1" customWidth="1"/>
    <col min="3077" max="3077" width="12.28515625" style="1" customWidth="1"/>
    <col min="3078" max="3078" width="6.85546875" style="1" customWidth="1"/>
    <col min="3079" max="3079" width="19.140625" style="1" customWidth="1"/>
    <col min="3080" max="3326" width="9.140625" style="1"/>
    <col min="3327" max="3327" width="11.140625" style="1" customWidth="1"/>
    <col min="3328" max="3328" width="1.42578125" style="1" customWidth="1"/>
    <col min="3329" max="3329" width="10" style="1" customWidth="1"/>
    <col min="3330" max="3330" width="11.42578125" style="1" customWidth="1"/>
    <col min="3331" max="3331" width="41.140625" style="1" customWidth="1"/>
    <col min="3332" max="3332" width="19.140625" style="1" customWidth="1"/>
    <col min="3333" max="3333" width="12.28515625" style="1" customWidth="1"/>
    <col min="3334" max="3334" width="6.85546875" style="1" customWidth="1"/>
    <col min="3335" max="3335" width="19.140625" style="1" customWidth="1"/>
    <col min="3336" max="3582" width="9.140625" style="1"/>
    <col min="3583" max="3583" width="11.140625" style="1" customWidth="1"/>
    <col min="3584" max="3584" width="1.42578125" style="1" customWidth="1"/>
    <col min="3585" max="3585" width="10" style="1" customWidth="1"/>
    <col min="3586" max="3586" width="11.42578125" style="1" customWidth="1"/>
    <col min="3587" max="3587" width="41.140625" style="1" customWidth="1"/>
    <col min="3588" max="3588" width="19.140625" style="1" customWidth="1"/>
    <col min="3589" max="3589" width="12.28515625" style="1" customWidth="1"/>
    <col min="3590" max="3590" width="6.85546875" style="1" customWidth="1"/>
    <col min="3591" max="3591" width="19.140625" style="1" customWidth="1"/>
    <col min="3592" max="3838" width="9.140625" style="1"/>
    <col min="3839" max="3839" width="11.140625" style="1" customWidth="1"/>
    <col min="3840" max="3840" width="1.42578125" style="1" customWidth="1"/>
    <col min="3841" max="3841" width="10" style="1" customWidth="1"/>
    <col min="3842" max="3842" width="11.42578125" style="1" customWidth="1"/>
    <col min="3843" max="3843" width="41.140625" style="1" customWidth="1"/>
    <col min="3844" max="3844" width="19.140625" style="1" customWidth="1"/>
    <col min="3845" max="3845" width="12.28515625" style="1" customWidth="1"/>
    <col min="3846" max="3846" width="6.85546875" style="1" customWidth="1"/>
    <col min="3847" max="3847" width="19.140625" style="1" customWidth="1"/>
    <col min="3848" max="4094" width="9.140625" style="1"/>
    <col min="4095" max="4095" width="11.140625" style="1" customWidth="1"/>
    <col min="4096" max="4096" width="1.42578125" style="1" customWidth="1"/>
    <col min="4097" max="4097" width="10" style="1" customWidth="1"/>
    <col min="4098" max="4098" width="11.42578125" style="1" customWidth="1"/>
    <col min="4099" max="4099" width="41.140625" style="1" customWidth="1"/>
    <col min="4100" max="4100" width="19.140625" style="1" customWidth="1"/>
    <col min="4101" max="4101" width="12.28515625" style="1" customWidth="1"/>
    <col min="4102" max="4102" width="6.85546875" style="1" customWidth="1"/>
    <col min="4103" max="4103" width="19.140625" style="1" customWidth="1"/>
    <col min="4104" max="4350" width="9.140625" style="1"/>
    <col min="4351" max="4351" width="11.140625" style="1" customWidth="1"/>
    <col min="4352" max="4352" width="1.42578125" style="1" customWidth="1"/>
    <col min="4353" max="4353" width="10" style="1" customWidth="1"/>
    <col min="4354" max="4354" width="11.42578125" style="1" customWidth="1"/>
    <col min="4355" max="4355" width="41.140625" style="1" customWidth="1"/>
    <col min="4356" max="4356" width="19.140625" style="1" customWidth="1"/>
    <col min="4357" max="4357" width="12.28515625" style="1" customWidth="1"/>
    <col min="4358" max="4358" width="6.85546875" style="1" customWidth="1"/>
    <col min="4359" max="4359" width="19.140625" style="1" customWidth="1"/>
    <col min="4360" max="4606" width="9.140625" style="1"/>
    <col min="4607" max="4607" width="11.140625" style="1" customWidth="1"/>
    <col min="4608" max="4608" width="1.42578125" style="1" customWidth="1"/>
    <col min="4609" max="4609" width="10" style="1" customWidth="1"/>
    <col min="4610" max="4610" width="11.42578125" style="1" customWidth="1"/>
    <col min="4611" max="4611" width="41.140625" style="1" customWidth="1"/>
    <col min="4612" max="4612" width="19.140625" style="1" customWidth="1"/>
    <col min="4613" max="4613" width="12.28515625" style="1" customWidth="1"/>
    <col min="4614" max="4614" width="6.85546875" style="1" customWidth="1"/>
    <col min="4615" max="4615" width="19.140625" style="1" customWidth="1"/>
    <col min="4616" max="4862" width="9.140625" style="1"/>
    <col min="4863" max="4863" width="11.140625" style="1" customWidth="1"/>
    <col min="4864" max="4864" width="1.42578125" style="1" customWidth="1"/>
    <col min="4865" max="4865" width="10" style="1" customWidth="1"/>
    <col min="4866" max="4866" width="11.42578125" style="1" customWidth="1"/>
    <col min="4867" max="4867" width="41.140625" style="1" customWidth="1"/>
    <col min="4868" max="4868" width="19.140625" style="1" customWidth="1"/>
    <col min="4869" max="4869" width="12.28515625" style="1" customWidth="1"/>
    <col min="4870" max="4870" width="6.85546875" style="1" customWidth="1"/>
    <col min="4871" max="4871" width="19.140625" style="1" customWidth="1"/>
    <col min="4872" max="5118" width="9.140625" style="1"/>
    <col min="5119" max="5119" width="11.140625" style="1" customWidth="1"/>
    <col min="5120" max="5120" width="1.42578125" style="1" customWidth="1"/>
    <col min="5121" max="5121" width="10" style="1" customWidth="1"/>
    <col min="5122" max="5122" width="11.42578125" style="1" customWidth="1"/>
    <col min="5123" max="5123" width="41.140625" style="1" customWidth="1"/>
    <col min="5124" max="5124" width="19.140625" style="1" customWidth="1"/>
    <col min="5125" max="5125" width="12.28515625" style="1" customWidth="1"/>
    <col min="5126" max="5126" width="6.85546875" style="1" customWidth="1"/>
    <col min="5127" max="5127" width="19.140625" style="1" customWidth="1"/>
    <col min="5128" max="5374" width="9.140625" style="1"/>
    <col min="5375" max="5375" width="11.140625" style="1" customWidth="1"/>
    <col min="5376" max="5376" width="1.42578125" style="1" customWidth="1"/>
    <col min="5377" max="5377" width="10" style="1" customWidth="1"/>
    <col min="5378" max="5378" width="11.42578125" style="1" customWidth="1"/>
    <col min="5379" max="5379" width="41.140625" style="1" customWidth="1"/>
    <col min="5380" max="5380" width="19.140625" style="1" customWidth="1"/>
    <col min="5381" max="5381" width="12.28515625" style="1" customWidth="1"/>
    <col min="5382" max="5382" width="6.85546875" style="1" customWidth="1"/>
    <col min="5383" max="5383" width="19.140625" style="1" customWidth="1"/>
    <col min="5384" max="5630" width="9.140625" style="1"/>
    <col min="5631" max="5631" width="11.140625" style="1" customWidth="1"/>
    <col min="5632" max="5632" width="1.42578125" style="1" customWidth="1"/>
    <col min="5633" max="5633" width="10" style="1" customWidth="1"/>
    <col min="5634" max="5634" width="11.42578125" style="1" customWidth="1"/>
    <col min="5635" max="5635" width="41.140625" style="1" customWidth="1"/>
    <col min="5636" max="5636" width="19.140625" style="1" customWidth="1"/>
    <col min="5637" max="5637" width="12.28515625" style="1" customWidth="1"/>
    <col min="5638" max="5638" width="6.85546875" style="1" customWidth="1"/>
    <col min="5639" max="5639" width="19.140625" style="1" customWidth="1"/>
    <col min="5640" max="5886" width="9.140625" style="1"/>
    <col min="5887" max="5887" width="11.140625" style="1" customWidth="1"/>
    <col min="5888" max="5888" width="1.42578125" style="1" customWidth="1"/>
    <col min="5889" max="5889" width="10" style="1" customWidth="1"/>
    <col min="5890" max="5890" width="11.42578125" style="1" customWidth="1"/>
    <col min="5891" max="5891" width="41.140625" style="1" customWidth="1"/>
    <col min="5892" max="5892" width="19.140625" style="1" customWidth="1"/>
    <col min="5893" max="5893" width="12.28515625" style="1" customWidth="1"/>
    <col min="5894" max="5894" width="6.85546875" style="1" customWidth="1"/>
    <col min="5895" max="5895" width="19.140625" style="1" customWidth="1"/>
    <col min="5896" max="6142" width="9.140625" style="1"/>
    <col min="6143" max="6143" width="11.140625" style="1" customWidth="1"/>
    <col min="6144" max="6144" width="1.42578125" style="1" customWidth="1"/>
    <col min="6145" max="6145" width="10" style="1" customWidth="1"/>
    <col min="6146" max="6146" width="11.42578125" style="1" customWidth="1"/>
    <col min="6147" max="6147" width="41.140625" style="1" customWidth="1"/>
    <col min="6148" max="6148" width="19.140625" style="1" customWidth="1"/>
    <col min="6149" max="6149" width="12.28515625" style="1" customWidth="1"/>
    <col min="6150" max="6150" width="6.85546875" style="1" customWidth="1"/>
    <col min="6151" max="6151" width="19.140625" style="1" customWidth="1"/>
    <col min="6152" max="6398" width="9.140625" style="1"/>
    <col min="6399" max="6399" width="11.140625" style="1" customWidth="1"/>
    <col min="6400" max="6400" width="1.42578125" style="1" customWidth="1"/>
    <col min="6401" max="6401" width="10" style="1" customWidth="1"/>
    <col min="6402" max="6402" width="11.42578125" style="1" customWidth="1"/>
    <col min="6403" max="6403" width="41.140625" style="1" customWidth="1"/>
    <col min="6404" max="6404" width="19.140625" style="1" customWidth="1"/>
    <col min="6405" max="6405" width="12.28515625" style="1" customWidth="1"/>
    <col min="6406" max="6406" width="6.85546875" style="1" customWidth="1"/>
    <col min="6407" max="6407" width="19.140625" style="1" customWidth="1"/>
    <col min="6408" max="6654" width="9.140625" style="1"/>
    <col min="6655" max="6655" width="11.140625" style="1" customWidth="1"/>
    <col min="6656" max="6656" width="1.42578125" style="1" customWidth="1"/>
    <col min="6657" max="6657" width="10" style="1" customWidth="1"/>
    <col min="6658" max="6658" width="11.42578125" style="1" customWidth="1"/>
    <col min="6659" max="6659" width="41.140625" style="1" customWidth="1"/>
    <col min="6660" max="6660" width="19.140625" style="1" customWidth="1"/>
    <col min="6661" max="6661" width="12.28515625" style="1" customWidth="1"/>
    <col min="6662" max="6662" width="6.85546875" style="1" customWidth="1"/>
    <col min="6663" max="6663" width="19.140625" style="1" customWidth="1"/>
    <col min="6664" max="6910" width="9.140625" style="1"/>
    <col min="6911" max="6911" width="11.140625" style="1" customWidth="1"/>
    <col min="6912" max="6912" width="1.42578125" style="1" customWidth="1"/>
    <col min="6913" max="6913" width="10" style="1" customWidth="1"/>
    <col min="6914" max="6914" width="11.42578125" style="1" customWidth="1"/>
    <col min="6915" max="6915" width="41.140625" style="1" customWidth="1"/>
    <col min="6916" max="6916" width="19.140625" style="1" customWidth="1"/>
    <col min="6917" max="6917" width="12.28515625" style="1" customWidth="1"/>
    <col min="6918" max="6918" width="6.85546875" style="1" customWidth="1"/>
    <col min="6919" max="6919" width="19.140625" style="1" customWidth="1"/>
    <col min="6920" max="7166" width="9.140625" style="1"/>
    <col min="7167" max="7167" width="11.140625" style="1" customWidth="1"/>
    <col min="7168" max="7168" width="1.42578125" style="1" customWidth="1"/>
    <col min="7169" max="7169" width="10" style="1" customWidth="1"/>
    <col min="7170" max="7170" width="11.42578125" style="1" customWidth="1"/>
    <col min="7171" max="7171" width="41.140625" style="1" customWidth="1"/>
    <col min="7172" max="7172" width="19.140625" style="1" customWidth="1"/>
    <col min="7173" max="7173" width="12.28515625" style="1" customWidth="1"/>
    <col min="7174" max="7174" width="6.85546875" style="1" customWidth="1"/>
    <col min="7175" max="7175" width="19.140625" style="1" customWidth="1"/>
    <col min="7176" max="7422" width="9.140625" style="1"/>
    <col min="7423" max="7423" width="11.140625" style="1" customWidth="1"/>
    <col min="7424" max="7424" width="1.42578125" style="1" customWidth="1"/>
    <col min="7425" max="7425" width="10" style="1" customWidth="1"/>
    <col min="7426" max="7426" width="11.42578125" style="1" customWidth="1"/>
    <col min="7427" max="7427" width="41.140625" style="1" customWidth="1"/>
    <col min="7428" max="7428" width="19.140625" style="1" customWidth="1"/>
    <col min="7429" max="7429" width="12.28515625" style="1" customWidth="1"/>
    <col min="7430" max="7430" width="6.85546875" style="1" customWidth="1"/>
    <col min="7431" max="7431" width="19.140625" style="1" customWidth="1"/>
    <col min="7432" max="7678" width="9.140625" style="1"/>
    <col min="7679" max="7679" width="11.140625" style="1" customWidth="1"/>
    <col min="7680" max="7680" width="1.42578125" style="1" customWidth="1"/>
    <col min="7681" max="7681" width="10" style="1" customWidth="1"/>
    <col min="7682" max="7682" width="11.42578125" style="1" customWidth="1"/>
    <col min="7683" max="7683" width="41.140625" style="1" customWidth="1"/>
    <col min="7684" max="7684" width="19.140625" style="1" customWidth="1"/>
    <col min="7685" max="7685" width="12.28515625" style="1" customWidth="1"/>
    <col min="7686" max="7686" width="6.85546875" style="1" customWidth="1"/>
    <col min="7687" max="7687" width="19.140625" style="1" customWidth="1"/>
    <col min="7688" max="7934" width="9.140625" style="1"/>
    <col min="7935" max="7935" width="11.140625" style="1" customWidth="1"/>
    <col min="7936" max="7936" width="1.42578125" style="1" customWidth="1"/>
    <col min="7937" max="7937" width="10" style="1" customWidth="1"/>
    <col min="7938" max="7938" width="11.42578125" style="1" customWidth="1"/>
    <col min="7939" max="7939" width="41.140625" style="1" customWidth="1"/>
    <col min="7940" max="7940" width="19.140625" style="1" customWidth="1"/>
    <col min="7941" max="7941" width="12.28515625" style="1" customWidth="1"/>
    <col min="7942" max="7942" width="6.85546875" style="1" customWidth="1"/>
    <col min="7943" max="7943" width="19.140625" style="1" customWidth="1"/>
    <col min="7944" max="8190" width="9.140625" style="1"/>
    <col min="8191" max="8191" width="11.140625" style="1" customWidth="1"/>
    <col min="8192" max="8192" width="1.42578125" style="1" customWidth="1"/>
    <col min="8193" max="8193" width="10" style="1" customWidth="1"/>
    <col min="8194" max="8194" width="11.42578125" style="1" customWidth="1"/>
    <col min="8195" max="8195" width="41.140625" style="1" customWidth="1"/>
    <col min="8196" max="8196" width="19.140625" style="1" customWidth="1"/>
    <col min="8197" max="8197" width="12.28515625" style="1" customWidth="1"/>
    <col min="8198" max="8198" width="6.85546875" style="1" customWidth="1"/>
    <col min="8199" max="8199" width="19.140625" style="1" customWidth="1"/>
    <col min="8200" max="8446" width="9.140625" style="1"/>
    <col min="8447" max="8447" width="11.140625" style="1" customWidth="1"/>
    <col min="8448" max="8448" width="1.42578125" style="1" customWidth="1"/>
    <col min="8449" max="8449" width="10" style="1" customWidth="1"/>
    <col min="8450" max="8450" width="11.42578125" style="1" customWidth="1"/>
    <col min="8451" max="8451" width="41.140625" style="1" customWidth="1"/>
    <col min="8452" max="8452" width="19.140625" style="1" customWidth="1"/>
    <col min="8453" max="8453" width="12.28515625" style="1" customWidth="1"/>
    <col min="8454" max="8454" width="6.85546875" style="1" customWidth="1"/>
    <col min="8455" max="8455" width="19.140625" style="1" customWidth="1"/>
    <col min="8456" max="8702" width="9.140625" style="1"/>
    <col min="8703" max="8703" width="11.140625" style="1" customWidth="1"/>
    <col min="8704" max="8704" width="1.42578125" style="1" customWidth="1"/>
    <col min="8705" max="8705" width="10" style="1" customWidth="1"/>
    <col min="8706" max="8706" width="11.42578125" style="1" customWidth="1"/>
    <col min="8707" max="8707" width="41.140625" style="1" customWidth="1"/>
    <col min="8708" max="8708" width="19.140625" style="1" customWidth="1"/>
    <col min="8709" max="8709" width="12.28515625" style="1" customWidth="1"/>
    <col min="8710" max="8710" width="6.85546875" style="1" customWidth="1"/>
    <col min="8711" max="8711" width="19.140625" style="1" customWidth="1"/>
    <col min="8712" max="8958" width="9.140625" style="1"/>
    <col min="8959" max="8959" width="11.140625" style="1" customWidth="1"/>
    <col min="8960" max="8960" width="1.42578125" style="1" customWidth="1"/>
    <col min="8961" max="8961" width="10" style="1" customWidth="1"/>
    <col min="8962" max="8962" width="11.42578125" style="1" customWidth="1"/>
    <col min="8963" max="8963" width="41.140625" style="1" customWidth="1"/>
    <col min="8964" max="8964" width="19.140625" style="1" customWidth="1"/>
    <col min="8965" max="8965" width="12.28515625" style="1" customWidth="1"/>
    <col min="8966" max="8966" width="6.85546875" style="1" customWidth="1"/>
    <col min="8967" max="8967" width="19.140625" style="1" customWidth="1"/>
    <col min="8968" max="9214" width="9.140625" style="1"/>
    <col min="9215" max="9215" width="11.140625" style="1" customWidth="1"/>
    <col min="9216" max="9216" width="1.42578125" style="1" customWidth="1"/>
    <col min="9217" max="9217" width="10" style="1" customWidth="1"/>
    <col min="9218" max="9218" width="11.42578125" style="1" customWidth="1"/>
    <col min="9219" max="9219" width="41.140625" style="1" customWidth="1"/>
    <col min="9220" max="9220" width="19.140625" style="1" customWidth="1"/>
    <col min="9221" max="9221" width="12.28515625" style="1" customWidth="1"/>
    <col min="9222" max="9222" width="6.85546875" style="1" customWidth="1"/>
    <col min="9223" max="9223" width="19.140625" style="1" customWidth="1"/>
    <col min="9224" max="9470" width="9.140625" style="1"/>
    <col min="9471" max="9471" width="11.140625" style="1" customWidth="1"/>
    <col min="9472" max="9472" width="1.42578125" style="1" customWidth="1"/>
    <col min="9473" max="9473" width="10" style="1" customWidth="1"/>
    <col min="9474" max="9474" width="11.42578125" style="1" customWidth="1"/>
    <col min="9475" max="9475" width="41.140625" style="1" customWidth="1"/>
    <col min="9476" max="9476" width="19.140625" style="1" customWidth="1"/>
    <col min="9477" max="9477" width="12.28515625" style="1" customWidth="1"/>
    <col min="9478" max="9478" width="6.85546875" style="1" customWidth="1"/>
    <col min="9479" max="9479" width="19.140625" style="1" customWidth="1"/>
    <col min="9480" max="9726" width="9.140625" style="1"/>
    <col min="9727" max="9727" width="11.140625" style="1" customWidth="1"/>
    <col min="9728" max="9728" width="1.42578125" style="1" customWidth="1"/>
    <col min="9729" max="9729" width="10" style="1" customWidth="1"/>
    <col min="9730" max="9730" width="11.42578125" style="1" customWidth="1"/>
    <col min="9731" max="9731" width="41.140625" style="1" customWidth="1"/>
    <col min="9732" max="9732" width="19.140625" style="1" customWidth="1"/>
    <col min="9733" max="9733" width="12.28515625" style="1" customWidth="1"/>
    <col min="9734" max="9734" width="6.85546875" style="1" customWidth="1"/>
    <col min="9735" max="9735" width="19.140625" style="1" customWidth="1"/>
    <col min="9736" max="9982" width="9.140625" style="1"/>
    <col min="9983" max="9983" width="11.140625" style="1" customWidth="1"/>
    <col min="9984" max="9984" width="1.42578125" style="1" customWidth="1"/>
    <col min="9985" max="9985" width="10" style="1" customWidth="1"/>
    <col min="9986" max="9986" width="11.42578125" style="1" customWidth="1"/>
    <col min="9987" max="9987" width="41.140625" style="1" customWidth="1"/>
    <col min="9988" max="9988" width="19.140625" style="1" customWidth="1"/>
    <col min="9989" max="9989" width="12.28515625" style="1" customWidth="1"/>
    <col min="9990" max="9990" width="6.85546875" style="1" customWidth="1"/>
    <col min="9991" max="9991" width="19.140625" style="1" customWidth="1"/>
    <col min="9992" max="10238" width="9.140625" style="1"/>
    <col min="10239" max="10239" width="11.140625" style="1" customWidth="1"/>
    <col min="10240" max="10240" width="1.42578125" style="1" customWidth="1"/>
    <col min="10241" max="10241" width="10" style="1" customWidth="1"/>
    <col min="10242" max="10242" width="11.42578125" style="1" customWidth="1"/>
    <col min="10243" max="10243" width="41.140625" style="1" customWidth="1"/>
    <col min="10244" max="10244" width="19.140625" style="1" customWidth="1"/>
    <col min="10245" max="10245" width="12.28515625" style="1" customWidth="1"/>
    <col min="10246" max="10246" width="6.85546875" style="1" customWidth="1"/>
    <col min="10247" max="10247" width="19.140625" style="1" customWidth="1"/>
    <col min="10248" max="10494" width="9.140625" style="1"/>
    <col min="10495" max="10495" width="11.140625" style="1" customWidth="1"/>
    <col min="10496" max="10496" width="1.42578125" style="1" customWidth="1"/>
    <col min="10497" max="10497" width="10" style="1" customWidth="1"/>
    <col min="10498" max="10498" width="11.42578125" style="1" customWidth="1"/>
    <col min="10499" max="10499" width="41.140625" style="1" customWidth="1"/>
    <col min="10500" max="10500" width="19.140625" style="1" customWidth="1"/>
    <col min="10501" max="10501" width="12.28515625" style="1" customWidth="1"/>
    <col min="10502" max="10502" width="6.85546875" style="1" customWidth="1"/>
    <col min="10503" max="10503" width="19.140625" style="1" customWidth="1"/>
    <col min="10504" max="10750" width="9.140625" style="1"/>
    <col min="10751" max="10751" width="11.140625" style="1" customWidth="1"/>
    <col min="10752" max="10752" width="1.42578125" style="1" customWidth="1"/>
    <col min="10753" max="10753" width="10" style="1" customWidth="1"/>
    <col min="10754" max="10754" width="11.42578125" style="1" customWidth="1"/>
    <col min="10755" max="10755" width="41.140625" style="1" customWidth="1"/>
    <col min="10756" max="10756" width="19.140625" style="1" customWidth="1"/>
    <col min="10757" max="10757" width="12.28515625" style="1" customWidth="1"/>
    <col min="10758" max="10758" width="6.85546875" style="1" customWidth="1"/>
    <col min="10759" max="10759" width="19.140625" style="1" customWidth="1"/>
    <col min="10760" max="11006" width="9.140625" style="1"/>
    <col min="11007" max="11007" width="11.140625" style="1" customWidth="1"/>
    <col min="11008" max="11008" width="1.42578125" style="1" customWidth="1"/>
    <col min="11009" max="11009" width="10" style="1" customWidth="1"/>
    <col min="11010" max="11010" width="11.42578125" style="1" customWidth="1"/>
    <col min="11011" max="11011" width="41.140625" style="1" customWidth="1"/>
    <col min="11012" max="11012" width="19.140625" style="1" customWidth="1"/>
    <col min="11013" max="11013" width="12.28515625" style="1" customWidth="1"/>
    <col min="11014" max="11014" width="6.85546875" style="1" customWidth="1"/>
    <col min="11015" max="11015" width="19.140625" style="1" customWidth="1"/>
    <col min="11016" max="11262" width="9.140625" style="1"/>
    <col min="11263" max="11263" width="11.140625" style="1" customWidth="1"/>
    <col min="11264" max="11264" width="1.42578125" style="1" customWidth="1"/>
    <col min="11265" max="11265" width="10" style="1" customWidth="1"/>
    <col min="11266" max="11266" width="11.42578125" style="1" customWidth="1"/>
    <col min="11267" max="11267" width="41.140625" style="1" customWidth="1"/>
    <col min="11268" max="11268" width="19.140625" style="1" customWidth="1"/>
    <col min="11269" max="11269" width="12.28515625" style="1" customWidth="1"/>
    <col min="11270" max="11270" width="6.85546875" style="1" customWidth="1"/>
    <col min="11271" max="11271" width="19.140625" style="1" customWidth="1"/>
    <col min="11272" max="11518" width="9.140625" style="1"/>
    <col min="11519" max="11519" width="11.140625" style="1" customWidth="1"/>
    <col min="11520" max="11520" width="1.42578125" style="1" customWidth="1"/>
    <col min="11521" max="11521" width="10" style="1" customWidth="1"/>
    <col min="11522" max="11522" width="11.42578125" style="1" customWidth="1"/>
    <col min="11523" max="11523" width="41.140625" style="1" customWidth="1"/>
    <col min="11524" max="11524" width="19.140625" style="1" customWidth="1"/>
    <col min="11525" max="11525" width="12.28515625" style="1" customWidth="1"/>
    <col min="11526" max="11526" width="6.85546875" style="1" customWidth="1"/>
    <col min="11527" max="11527" width="19.140625" style="1" customWidth="1"/>
    <col min="11528" max="11774" width="9.140625" style="1"/>
    <col min="11775" max="11775" width="11.140625" style="1" customWidth="1"/>
    <col min="11776" max="11776" width="1.42578125" style="1" customWidth="1"/>
    <col min="11777" max="11777" width="10" style="1" customWidth="1"/>
    <col min="11778" max="11778" width="11.42578125" style="1" customWidth="1"/>
    <col min="11779" max="11779" width="41.140625" style="1" customWidth="1"/>
    <col min="11780" max="11780" width="19.140625" style="1" customWidth="1"/>
    <col min="11781" max="11781" width="12.28515625" style="1" customWidth="1"/>
    <col min="11782" max="11782" width="6.85546875" style="1" customWidth="1"/>
    <col min="11783" max="11783" width="19.140625" style="1" customWidth="1"/>
    <col min="11784" max="12030" width="9.140625" style="1"/>
    <col min="12031" max="12031" width="11.140625" style="1" customWidth="1"/>
    <col min="12032" max="12032" width="1.42578125" style="1" customWidth="1"/>
    <col min="12033" max="12033" width="10" style="1" customWidth="1"/>
    <col min="12034" max="12034" width="11.42578125" style="1" customWidth="1"/>
    <col min="12035" max="12035" width="41.140625" style="1" customWidth="1"/>
    <col min="12036" max="12036" width="19.140625" style="1" customWidth="1"/>
    <col min="12037" max="12037" width="12.28515625" style="1" customWidth="1"/>
    <col min="12038" max="12038" width="6.85546875" style="1" customWidth="1"/>
    <col min="12039" max="12039" width="19.140625" style="1" customWidth="1"/>
    <col min="12040" max="12286" width="9.140625" style="1"/>
    <col min="12287" max="12287" width="11.140625" style="1" customWidth="1"/>
    <col min="12288" max="12288" width="1.42578125" style="1" customWidth="1"/>
    <col min="12289" max="12289" width="10" style="1" customWidth="1"/>
    <col min="12290" max="12290" width="11.42578125" style="1" customWidth="1"/>
    <col min="12291" max="12291" width="41.140625" style="1" customWidth="1"/>
    <col min="12292" max="12292" width="19.140625" style="1" customWidth="1"/>
    <col min="12293" max="12293" width="12.28515625" style="1" customWidth="1"/>
    <col min="12294" max="12294" width="6.85546875" style="1" customWidth="1"/>
    <col min="12295" max="12295" width="19.140625" style="1" customWidth="1"/>
    <col min="12296" max="12542" width="9.140625" style="1"/>
    <col min="12543" max="12543" width="11.140625" style="1" customWidth="1"/>
    <col min="12544" max="12544" width="1.42578125" style="1" customWidth="1"/>
    <col min="12545" max="12545" width="10" style="1" customWidth="1"/>
    <col min="12546" max="12546" width="11.42578125" style="1" customWidth="1"/>
    <col min="12547" max="12547" width="41.140625" style="1" customWidth="1"/>
    <col min="12548" max="12548" width="19.140625" style="1" customWidth="1"/>
    <col min="12549" max="12549" width="12.28515625" style="1" customWidth="1"/>
    <col min="12550" max="12550" width="6.85546875" style="1" customWidth="1"/>
    <col min="12551" max="12551" width="19.140625" style="1" customWidth="1"/>
    <col min="12552" max="12798" width="9.140625" style="1"/>
    <col min="12799" max="12799" width="11.140625" style="1" customWidth="1"/>
    <col min="12800" max="12800" width="1.42578125" style="1" customWidth="1"/>
    <col min="12801" max="12801" width="10" style="1" customWidth="1"/>
    <col min="12802" max="12802" width="11.42578125" style="1" customWidth="1"/>
    <col min="12803" max="12803" width="41.140625" style="1" customWidth="1"/>
    <col min="12804" max="12804" width="19.140625" style="1" customWidth="1"/>
    <col min="12805" max="12805" width="12.28515625" style="1" customWidth="1"/>
    <col min="12806" max="12806" width="6.85546875" style="1" customWidth="1"/>
    <col min="12807" max="12807" width="19.140625" style="1" customWidth="1"/>
    <col min="12808" max="13054" width="9.140625" style="1"/>
    <col min="13055" max="13055" width="11.140625" style="1" customWidth="1"/>
    <col min="13056" max="13056" width="1.42578125" style="1" customWidth="1"/>
    <col min="13057" max="13057" width="10" style="1" customWidth="1"/>
    <col min="13058" max="13058" width="11.42578125" style="1" customWidth="1"/>
    <col min="13059" max="13059" width="41.140625" style="1" customWidth="1"/>
    <col min="13060" max="13060" width="19.140625" style="1" customWidth="1"/>
    <col min="13061" max="13061" width="12.28515625" style="1" customWidth="1"/>
    <col min="13062" max="13062" width="6.85546875" style="1" customWidth="1"/>
    <col min="13063" max="13063" width="19.140625" style="1" customWidth="1"/>
    <col min="13064" max="13310" width="9.140625" style="1"/>
    <col min="13311" max="13311" width="11.140625" style="1" customWidth="1"/>
    <col min="13312" max="13312" width="1.42578125" style="1" customWidth="1"/>
    <col min="13313" max="13313" width="10" style="1" customWidth="1"/>
    <col min="13314" max="13314" width="11.42578125" style="1" customWidth="1"/>
    <col min="13315" max="13315" width="41.140625" style="1" customWidth="1"/>
    <col min="13316" max="13316" width="19.140625" style="1" customWidth="1"/>
    <col min="13317" max="13317" width="12.28515625" style="1" customWidth="1"/>
    <col min="13318" max="13318" width="6.85546875" style="1" customWidth="1"/>
    <col min="13319" max="13319" width="19.140625" style="1" customWidth="1"/>
    <col min="13320" max="13566" width="9.140625" style="1"/>
    <col min="13567" max="13567" width="11.140625" style="1" customWidth="1"/>
    <col min="13568" max="13568" width="1.42578125" style="1" customWidth="1"/>
    <col min="13569" max="13569" width="10" style="1" customWidth="1"/>
    <col min="13570" max="13570" width="11.42578125" style="1" customWidth="1"/>
    <col min="13571" max="13571" width="41.140625" style="1" customWidth="1"/>
    <col min="13572" max="13572" width="19.140625" style="1" customWidth="1"/>
    <col min="13573" max="13573" width="12.28515625" style="1" customWidth="1"/>
    <col min="13574" max="13574" width="6.85546875" style="1" customWidth="1"/>
    <col min="13575" max="13575" width="19.140625" style="1" customWidth="1"/>
    <col min="13576" max="13822" width="9.140625" style="1"/>
    <col min="13823" max="13823" width="11.140625" style="1" customWidth="1"/>
    <col min="13824" max="13824" width="1.42578125" style="1" customWidth="1"/>
    <col min="13825" max="13825" width="10" style="1" customWidth="1"/>
    <col min="13826" max="13826" width="11.42578125" style="1" customWidth="1"/>
    <col min="13827" max="13827" width="41.140625" style="1" customWidth="1"/>
    <col min="13828" max="13828" width="19.140625" style="1" customWidth="1"/>
    <col min="13829" max="13829" width="12.28515625" style="1" customWidth="1"/>
    <col min="13830" max="13830" width="6.85546875" style="1" customWidth="1"/>
    <col min="13831" max="13831" width="19.140625" style="1" customWidth="1"/>
    <col min="13832" max="14078" width="9.140625" style="1"/>
    <col min="14079" max="14079" width="11.140625" style="1" customWidth="1"/>
    <col min="14080" max="14080" width="1.42578125" style="1" customWidth="1"/>
    <col min="14081" max="14081" width="10" style="1" customWidth="1"/>
    <col min="14082" max="14082" width="11.42578125" style="1" customWidth="1"/>
    <col min="14083" max="14083" width="41.140625" style="1" customWidth="1"/>
    <col min="14084" max="14084" width="19.140625" style="1" customWidth="1"/>
    <col min="14085" max="14085" width="12.28515625" style="1" customWidth="1"/>
    <col min="14086" max="14086" width="6.85546875" style="1" customWidth="1"/>
    <col min="14087" max="14087" width="19.140625" style="1" customWidth="1"/>
    <col min="14088" max="14334" width="9.140625" style="1"/>
    <col min="14335" max="14335" width="11.140625" style="1" customWidth="1"/>
    <col min="14336" max="14336" width="1.42578125" style="1" customWidth="1"/>
    <col min="14337" max="14337" width="10" style="1" customWidth="1"/>
    <col min="14338" max="14338" width="11.42578125" style="1" customWidth="1"/>
    <col min="14339" max="14339" width="41.140625" style="1" customWidth="1"/>
    <col min="14340" max="14340" width="19.140625" style="1" customWidth="1"/>
    <col min="14341" max="14341" width="12.28515625" style="1" customWidth="1"/>
    <col min="14342" max="14342" width="6.85546875" style="1" customWidth="1"/>
    <col min="14343" max="14343" width="19.140625" style="1" customWidth="1"/>
    <col min="14344" max="14590" width="9.140625" style="1"/>
    <col min="14591" max="14591" width="11.140625" style="1" customWidth="1"/>
    <col min="14592" max="14592" width="1.42578125" style="1" customWidth="1"/>
    <col min="14593" max="14593" width="10" style="1" customWidth="1"/>
    <col min="14594" max="14594" width="11.42578125" style="1" customWidth="1"/>
    <col min="14595" max="14595" width="41.140625" style="1" customWidth="1"/>
    <col min="14596" max="14596" width="19.140625" style="1" customWidth="1"/>
    <col min="14597" max="14597" width="12.28515625" style="1" customWidth="1"/>
    <col min="14598" max="14598" width="6.85546875" style="1" customWidth="1"/>
    <col min="14599" max="14599" width="19.140625" style="1" customWidth="1"/>
    <col min="14600" max="14846" width="9.140625" style="1"/>
    <col min="14847" max="14847" width="11.140625" style="1" customWidth="1"/>
    <col min="14848" max="14848" width="1.42578125" style="1" customWidth="1"/>
    <col min="14849" max="14849" width="10" style="1" customWidth="1"/>
    <col min="14850" max="14850" width="11.42578125" style="1" customWidth="1"/>
    <col min="14851" max="14851" width="41.140625" style="1" customWidth="1"/>
    <col min="14852" max="14852" width="19.140625" style="1" customWidth="1"/>
    <col min="14853" max="14853" width="12.28515625" style="1" customWidth="1"/>
    <col min="14854" max="14854" width="6.85546875" style="1" customWidth="1"/>
    <col min="14855" max="14855" width="19.140625" style="1" customWidth="1"/>
    <col min="14856" max="15102" width="9.140625" style="1"/>
    <col min="15103" max="15103" width="11.140625" style="1" customWidth="1"/>
    <col min="15104" max="15104" width="1.42578125" style="1" customWidth="1"/>
    <col min="15105" max="15105" width="10" style="1" customWidth="1"/>
    <col min="15106" max="15106" width="11.42578125" style="1" customWidth="1"/>
    <col min="15107" max="15107" width="41.140625" style="1" customWidth="1"/>
    <col min="15108" max="15108" width="19.140625" style="1" customWidth="1"/>
    <col min="15109" max="15109" width="12.28515625" style="1" customWidth="1"/>
    <col min="15110" max="15110" width="6.85546875" style="1" customWidth="1"/>
    <col min="15111" max="15111" width="19.140625" style="1" customWidth="1"/>
    <col min="15112" max="15358" width="9.140625" style="1"/>
    <col min="15359" max="15359" width="11.140625" style="1" customWidth="1"/>
    <col min="15360" max="15360" width="1.42578125" style="1" customWidth="1"/>
    <col min="15361" max="15361" width="10" style="1" customWidth="1"/>
    <col min="15362" max="15362" width="11.42578125" style="1" customWidth="1"/>
    <col min="15363" max="15363" width="41.140625" style="1" customWidth="1"/>
    <col min="15364" max="15364" width="19.140625" style="1" customWidth="1"/>
    <col min="15365" max="15365" width="12.28515625" style="1" customWidth="1"/>
    <col min="15366" max="15366" width="6.85546875" style="1" customWidth="1"/>
    <col min="15367" max="15367" width="19.140625" style="1" customWidth="1"/>
    <col min="15368" max="15614" width="9.140625" style="1"/>
    <col min="15615" max="15615" width="11.140625" style="1" customWidth="1"/>
    <col min="15616" max="15616" width="1.42578125" style="1" customWidth="1"/>
    <col min="15617" max="15617" width="10" style="1" customWidth="1"/>
    <col min="15618" max="15618" width="11.42578125" style="1" customWidth="1"/>
    <col min="15619" max="15619" width="41.140625" style="1" customWidth="1"/>
    <col min="15620" max="15620" width="19.140625" style="1" customWidth="1"/>
    <col min="15621" max="15621" width="12.28515625" style="1" customWidth="1"/>
    <col min="15622" max="15622" width="6.85546875" style="1" customWidth="1"/>
    <col min="15623" max="15623" width="19.140625" style="1" customWidth="1"/>
    <col min="15624" max="15870" width="9.140625" style="1"/>
    <col min="15871" max="15871" width="11.140625" style="1" customWidth="1"/>
    <col min="15872" max="15872" width="1.42578125" style="1" customWidth="1"/>
    <col min="15873" max="15873" width="10" style="1" customWidth="1"/>
    <col min="15874" max="15874" width="11.42578125" style="1" customWidth="1"/>
    <col min="15875" max="15875" width="41.140625" style="1" customWidth="1"/>
    <col min="15876" max="15876" width="19.140625" style="1" customWidth="1"/>
    <col min="15877" max="15877" width="12.28515625" style="1" customWidth="1"/>
    <col min="15878" max="15878" width="6.85546875" style="1" customWidth="1"/>
    <col min="15879" max="15879" width="19.140625" style="1" customWidth="1"/>
    <col min="15880" max="16126" width="9.140625" style="1"/>
    <col min="16127" max="16127" width="11.140625" style="1" customWidth="1"/>
    <col min="16128" max="16128" width="1.42578125" style="1" customWidth="1"/>
    <col min="16129" max="16129" width="10" style="1" customWidth="1"/>
    <col min="16130" max="16130" width="11.42578125" style="1" customWidth="1"/>
    <col min="16131" max="16131" width="41.140625" style="1" customWidth="1"/>
    <col min="16132" max="16132" width="19.140625" style="1" customWidth="1"/>
    <col min="16133" max="16133" width="12.28515625" style="1" customWidth="1"/>
    <col min="16134" max="16134" width="6.85546875" style="1" customWidth="1"/>
    <col min="16135" max="16135" width="19.140625" style="1" customWidth="1"/>
    <col min="16136" max="16384" width="9.140625" style="1"/>
  </cols>
  <sheetData>
    <row r="1" spans="1:7" ht="13.7" customHeight="1" x14ac:dyDescent="0.25">
      <c r="A1" s="619" t="s">
        <v>131</v>
      </c>
      <c r="B1" s="619"/>
      <c r="C1" s="619"/>
      <c r="D1" s="619"/>
      <c r="E1" s="619"/>
      <c r="F1" s="619"/>
      <c r="G1" s="619"/>
    </row>
    <row r="2" spans="1:7" ht="42.6" customHeight="1" x14ac:dyDescent="0.25">
      <c r="A2" s="620" t="s">
        <v>504</v>
      </c>
      <c r="B2" s="620"/>
      <c r="C2" s="620"/>
      <c r="D2" s="620"/>
      <c r="E2" s="620"/>
      <c r="F2" s="620"/>
      <c r="G2" s="620"/>
    </row>
    <row r="3" spans="1:7" ht="13.7" customHeight="1" x14ac:dyDescent="0.25">
      <c r="A3" s="2" t="s">
        <v>38</v>
      </c>
      <c r="B3" s="314" t="s">
        <v>1</v>
      </c>
      <c r="C3" s="2" t="s">
        <v>2</v>
      </c>
      <c r="D3" s="2" t="s">
        <v>39</v>
      </c>
      <c r="E3" s="2" t="s">
        <v>40</v>
      </c>
      <c r="F3" s="309" t="s">
        <v>3</v>
      </c>
      <c r="G3" s="2" t="s">
        <v>41</v>
      </c>
    </row>
    <row r="4" spans="1:7" ht="12.75" customHeight="1" x14ac:dyDescent="0.25">
      <c r="A4" s="3" t="s">
        <v>4</v>
      </c>
      <c r="B4" s="311" t="s">
        <v>132</v>
      </c>
      <c r="C4" s="4" t="s">
        <v>132</v>
      </c>
      <c r="D4" s="5" t="s">
        <v>42</v>
      </c>
      <c r="E4" s="6">
        <f>E5+E7+E9+E11</f>
        <v>1151443.94</v>
      </c>
      <c r="F4" s="307">
        <f t="shared" ref="F4:G4" si="0">F5+F7+F9+F11</f>
        <v>0</v>
      </c>
      <c r="G4" s="307">
        <f t="shared" si="0"/>
        <v>1151443.94</v>
      </c>
    </row>
    <row r="5" spans="1:7" ht="12.2" customHeight="1" x14ac:dyDescent="0.25">
      <c r="A5" s="7" t="s">
        <v>132</v>
      </c>
      <c r="B5" s="310" t="s">
        <v>133</v>
      </c>
      <c r="C5" s="8" t="s">
        <v>132</v>
      </c>
      <c r="D5" s="9" t="s">
        <v>134</v>
      </c>
      <c r="E5" s="10">
        <f>E6</f>
        <v>20000</v>
      </c>
      <c r="F5" s="306">
        <f t="shared" ref="F5:G5" si="1">F6</f>
        <v>0</v>
      </c>
      <c r="G5" s="306">
        <f t="shared" si="1"/>
        <v>20000</v>
      </c>
    </row>
    <row r="6" spans="1:7" ht="39.950000000000003" customHeight="1" x14ac:dyDescent="0.25">
      <c r="A6" s="11" t="s">
        <v>132</v>
      </c>
      <c r="B6" s="312" t="s">
        <v>132</v>
      </c>
      <c r="C6" s="12" t="s">
        <v>135</v>
      </c>
      <c r="D6" s="13" t="s">
        <v>136</v>
      </c>
      <c r="E6" s="14">
        <v>20000</v>
      </c>
      <c r="F6" s="305">
        <v>0</v>
      </c>
      <c r="G6" s="14">
        <v>20000</v>
      </c>
    </row>
    <row r="7" spans="1:7" ht="12.2" customHeight="1" x14ac:dyDescent="0.25">
      <c r="A7" s="7" t="s">
        <v>132</v>
      </c>
      <c r="B7" s="310" t="s">
        <v>5</v>
      </c>
      <c r="C7" s="8" t="s">
        <v>132</v>
      </c>
      <c r="D7" s="9" t="s">
        <v>137</v>
      </c>
      <c r="E7" s="10">
        <f>E8</f>
        <v>500000</v>
      </c>
      <c r="F7" s="306">
        <f t="shared" ref="F7:G7" si="2">F8</f>
        <v>0</v>
      </c>
      <c r="G7" s="306">
        <f t="shared" si="2"/>
        <v>500000</v>
      </c>
    </row>
    <row r="8" spans="1:7" ht="12.2" customHeight="1" x14ac:dyDescent="0.25">
      <c r="A8" s="11" t="s">
        <v>132</v>
      </c>
      <c r="B8" s="312" t="s">
        <v>132</v>
      </c>
      <c r="C8" s="12" t="s">
        <v>6</v>
      </c>
      <c r="D8" s="13" t="s">
        <v>138</v>
      </c>
      <c r="E8" s="14">
        <v>500000</v>
      </c>
      <c r="F8" s="305">
        <v>0</v>
      </c>
      <c r="G8" s="14">
        <v>500000</v>
      </c>
    </row>
    <row r="9" spans="1:7" ht="12.2" customHeight="1" x14ac:dyDescent="0.25">
      <c r="A9" s="7" t="s">
        <v>132</v>
      </c>
      <c r="B9" s="310" t="s">
        <v>139</v>
      </c>
      <c r="C9" s="8" t="s">
        <v>132</v>
      </c>
      <c r="D9" s="9" t="s">
        <v>140</v>
      </c>
      <c r="E9" s="10">
        <f>E10</f>
        <v>17000</v>
      </c>
      <c r="F9" s="306">
        <v>0</v>
      </c>
      <c r="G9" s="10">
        <v>17000</v>
      </c>
    </row>
    <row r="10" spans="1:7" ht="21.6" customHeight="1" x14ac:dyDescent="0.25">
      <c r="A10" s="11" t="s">
        <v>132</v>
      </c>
      <c r="B10" s="312" t="s">
        <v>132</v>
      </c>
      <c r="C10" s="12" t="s">
        <v>141</v>
      </c>
      <c r="D10" s="13" t="s">
        <v>142</v>
      </c>
      <c r="E10" s="14">
        <v>17000</v>
      </c>
      <c r="F10" s="305">
        <v>17000</v>
      </c>
      <c r="G10" s="305">
        <v>17000</v>
      </c>
    </row>
    <row r="11" spans="1:7" ht="12.2" customHeight="1" x14ac:dyDescent="0.25">
      <c r="A11" s="7" t="s">
        <v>132</v>
      </c>
      <c r="B11" s="310" t="s">
        <v>7</v>
      </c>
      <c r="C11" s="8" t="s">
        <v>132</v>
      </c>
      <c r="D11" s="9" t="s">
        <v>43</v>
      </c>
      <c r="E11" s="10">
        <f>E12+E13+E14+E15+E16+E17+E18</f>
        <v>614443.93999999994</v>
      </c>
      <c r="F11" s="306">
        <f t="shared" ref="F11:G11" si="3">F12+F13+F14+F15+F16+F17+F18</f>
        <v>0</v>
      </c>
      <c r="G11" s="306">
        <f t="shared" si="3"/>
        <v>614443.93999999994</v>
      </c>
    </row>
    <row r="12" spans="1:7" ht="12.2" customHeight="1" x14ac:dyDescent="0.25">
      <c r="A12" s="11" t="s">
        <v>132</v>
      </c>
      <c r="B12" s="312" t="s">
        <v>132</v>
      </c>
      <c r="C12" s="12" t="s">
        <v>143</v>
      </c>
      <c r="D12" s="13" t="s">
        <v>144</v>
      </c>
      <c r="E12" s="14">
        <v>5640</v>
      </c>
      <c r="F12" s="305">
        <v>0</v>
      </c>
      <c r="G12" s="14">
        <v>5640</v>
      </c>
    </row>
    <row r="13" spans="1:7" ht="12.2" customHeight="1" x14ac:dyDescent="0.25">
      <c r="A13" s="11" t="s">
        <v>132</v>
      </c>
      <c r="B13" s="312" t="s">
        <v>132</v>
      </c>
      <c r="C13" s="12" t="s">
        <v>145</v>
      </c>
      <c r="D13" s="13" t="s">
        <v>146</v>
      </c>
      <c r="E13" s="14">
        <v>964.44</v>
      </c>
      <c r="F13" s="305">
        <v>0</v>
      </c>
      <c r="G13" s="14">
        <v>964.44</v>
      </c>
    </row>
    <row r="14" spans="1:7" ht="21.6" customHeight="1" x14ac:dyDescent="0.25">
      <c r="A14" s="11" t="s">
        <v>132</v>
      </c>
      <c r="B14" s="312" t="s">
        <v>132</v>
      </c>
      <c r="C14" s="12" t="s">
        <v>147</v>
      </c>
      <c r="D14" s="13" t="s">
        <v>148</v>
      </c>
      <c r="E14" s="14">
        <v>138.18</v>
      </c>
      <c r="F14" s="305">
        <v>0</v>
      </c>
      <c r="G14" s="14">
        <v>138.18</v>
      </c>
    </row>
    <row r="15" spans="1:7" ht="12.2" customHeight="1" x14ac:dyDescent="0.25">
      <c r="A15" s="11" t="s">
        <v>132</v>
      </c>
      <c r="B15" s="312" t="s">
        <v>132</v>
      </c>
      <c r="C15" s="12" t="s">
        <v>149</v>
      </c>
      <c r="D15" s="13" t="s">
        <v>150</v>
      </c>
      <c r="E15" s="14">
        <v>2639.02</v>
      </c>
      <c r="F15" s="305">
        <v>0</v>
      </c>
      <c r="G15" s="14">
        <v>2639.02</v>
      </c>
    </row>
    <row r="16" spans="1:7" ht="12.2" customHeight="1" x14ac:dyDescent="0.25">
      <c r="A16" s="11" t="s">
        <v>132</v>
      </c>
      <c r="B16" s="312" t="s">
        <v>132</v>
      </c>
      <c r="C16" s="12" t="s">
        <v>151</v>
      </c>
      <c r="D16" s="13" t="s">
        <v>152</v>
      </c>
      <c r="E16" s="14">
        <v>31510.22</v>
      </c>
      <c r="F16" s="305">
        <v>0</v>
      </c>
      <c r="G16" s="14">
        <v>31510.22</v>
      </c>
    </row>
    <row r="17" spans="1:7" ht="12.2" customHeight="1" x14ac:dyDescent="0.25">
      <c r="A17" s="11" t="s">
        <v>132</v>
      </c>
      <c r="B17" s="312" t="s">
        <v>132</v>
      </c>
      <c r="C17" s="12" t="s">
        <v>153</v>
      </c>
      <c r="D17" s="13" t="s">
        <v>154</v>
      </c>
      <c r="E17" s="14">
        <v>560552.07999999996</v>
      </c>
      <c r="F17" s="305">
        <v>0</v>
      </c>
      <c r="G17" s="14">
        <v>560552.07999999996</v>
      </c>
    </row>
    <row r="18" spans="1:7" ht="12.2" customHeight="1" x14ac:dyDescent="0.25">
      <c r="A18" s="11" t="s">
        <v>132</v>
      </c>
      <c r="B18" s="312" t="s">
        <v>132</v>
      </c>
      <c r="C18" s="12" t="s">
        <v>8</v>
      </c>
      <c r="D18" s="13" t="s">
        <v>155</v>
      </c>
      <c r="E18" s="14">
        <v>13000</v>
      </c>
      <c r="F18" s="305">
        <v>0</v>
      </c>
      <c r="G18" s="14">
        <v>13000</v>
      </c>
    </row>
    <row r="19" spans="1:7" ht="12.2" customHeight="1" x14ac:dyDescent="0.25">
      <c r="A19" s="3" t="s">
        <v>44</v>
      </c>
      <c r="B19" s="311" t="s">
        <v>132</v>
      </c>
      <c r="C19" s="4" t="s">
        <v>132</v>
      </c>
      <c r="D19" s="5" t="s">
        <v>45</v>
      </c>
      <c r="E19" s="6">
        <f>E20</f>
        <v>25000</v>
      </c>
      <c r="F19" s="307">
        <f t="shared" ref="F19:G19" si="4">F20</f>
        <v>0</v>
      </c>
      <c r="G19" s="307">
        <f t="shared" si="4"/>
        <v>25000</v>
      </c>
    </row>
    <row r="20" spans="1:7" ht="12.2" customHeight="1" x14ac:dyDescent="0.25">
      <c r="A20" s="7" t="s">
        <v>132</v>
      </c>
      <c r="B20" s="310" t="s">
        <v>46</v>
      </c>
      <c r="C20" s="8" t="s">
        <v>132</v>
      </c>
      <c r="D20" s="9" t="s">
        <v>43</v>
      </c>
      <c r="E20" s="10">
        <f>E21+E22+E23+E24+E25</f>
        <v>25000</v>
      </c>
      <c r="F20" s="306">
        <f t="shared" ref="F20:G20" si="5">F21+F22+F23+F24+F25</f>
        <v>0</v>
      </c>
      <c r="G20" s="306">
        <f t="shared" si="5"/>
        <v>25000</v>
      </c>
    </row>
    <row r="21" spans="1:7" ht="12.2" customHeight="1" x14ac:dyDescent="0.25">
      <c r="A21" s="11" t="s">
        <v>132</v>
      </c>
      <c r="B21" s="312" t="s">
        <v>132</v>
      </c>
      <c r="C21" s="12" t="s">
        <v>145</v>
      </c>
      <c r="D21" s="13" t="s">
        <v>146</v>
      </c>
      <c r="E21" s="14">
        <v>774</v>
      </c>
      <c r="F21" s="305">
        <v>0</v>
      </c>
      <c r="G21" s="14">
        <v>774</v>
      </c>
    </row>
    <row r="22" spans="1:7" ht="12.2" customHeight="1" x14ac:dyDescent="0.25">
      <c r="A22" s="11" t="s">
        <v>132</v>
      </c>
      <c r="B22" s="312" t="s">
        <v>132</v>
      </c>
      <c r="C22" s="12" t="s">
        <v>156</v>
      </c>
      <c r="D22" s="13" t="s">
        <v>157</v>
      </c>
      <c r="E22" s="14">
        <v>4500</v>
      </c>
      <c r="F22" s="305">
        <v>0</v>
      </c>
      <c r="G22" s="14">
        <v>4500</v>
      </c>
    </row>
    <row r="23" spans="1:7" ht="12.2" customHeight="1" x14ac:dyDescent="0.25">
      <c r="A23" s="11" t="s">
        <v>132</v>
      </c>
      <c r="B23" s="312" t="s">
        <v>132</v>
      </c>
      <c r="C23" s="12" t="s">
        <v>149</v>
      </c>
      <c r="D23" s="13" t="s">
        <v>150</v>
      </c>
      <c r="E23" s="14">
        <v>17246</v>
      </c>
      <c r="F23" s="305">
        <v>0</v>
      </c>
      <c r="G23" s="14">
        <v>17246</v>
      </c>
    </row>
    <row r="24" spans="1:7" ht="12.2" customHeight="1" x14ac:dyDescent="0.25">
      <c r="A24" s="11" t="s">
        <v>132</v>
      </c>
      <c r="B24" s="312" t="s">
        <v>132</v>
      </c>
      <c r="C24" s="12" t="s">
        <v>158</v>
      </c>
      <c r="D24" s="13" t="s">
        <v>159</v>
      </c>
      <c r="E24" s="14">
        <v>2000</v>
      </c>
      <c r="F24" s="305">
        <v>0</v>
      </c>
      <c r="G24" s="14">
        <v>2000</v>
      </c>
    </row>
    <row r="25" spans="1:7" ht="12.2" customHeight="1" x14ac:dyDescent="0.25">
      <c r="A25" s="11" t="s">
        <v>132</v>
      </c>
      <c r="B25" s="312" t="s">
        <v>132</v>
      </c>
      <c r="C25" s="12" t="s">
        <v>151</v>
      </c>
      <c r="D25" s="13" t="s">
        <v>152</v>
      </c>
      <c r="E25" s="14">
        <v>480</v>
      </c>
      <c r="F25" s="305">
        <v>0</v>
      </c>
      <c r="G25" s="14">
        <v>480</v>
      </c>
    </row>
    <row r="26" spans="1:7" ht="12.2" customHeight="1" x14ac:dyDescent="0.25">
      <c r="A26" s="3" t="s">
        <v>9</v>
      </c>
      <c r="B26" s="311" t="s">
        <v>132</v>
      </c>
      <c r="C26" s="4" t="s">
        <v>132</v>
      </c>
      <c r="D26" s="5" t="s">
        <v>47</v>
      </c>
      <c r="E26" s="6">
        <f>E27+E30+E32</f>
        <v>5267327.01</v>
      </c>
      <c r="F26" s="307">
        <f t="shared" ref="F26:G26" si="6">F27+F30+F32</f>
        <v>0</v>
      </c>
      <c r="G26" s="307">
        <f t="shared" si="6"/>
        <v>5267327.01</v>
      </c>
    </row>
    <row r="27" spans="1:7" ht="12.2" customHeight="1" x14ac:dyDescent="0.25">
      <c r="A27" s="7" t="s">
        <v>132</v>
      </c>
      <c r="B27" s="310" t="s">
        <v>160</v>
      </c>
      <c r="C27" s="8" t="s">
        <v>132</v>
      </c>
      <c r="D27" s="9" t="s">
        <v>161</v>
      </c>
      <c r="E27" s="10">
        <f>E28+E29</f>
        <v>381531.5</v>
      </c>
      <c r="F27" s="306">
        <f t="shared" ref="F27:G27" si="7">F28+F29</f>
        <v>0</v>
      </c>
      <c r="G27" s="306">
        <f t="shared" si="7"/>
        <v>381531.5</v>
      </c>
    </row>
    <row r="28" spans="1:7" ht="30.75" customHeight="1" x14ac:dyDescent="0.25">
      <c r="A28" s="11" t="s">
        <v>132</v>
      </c>
      <c r="B28" s="312" t="s">
        <v>132</v>
      </c>
      <c r="C28" s="12" t="s">
        <v>73</v>
      </c>
      <c r="D28" s="13" t="s">
        <v>162</v>
      </c>
      <c r="E28" s="14">
        <v>311531.5</v>
      </c>
      <c r="F28" s="305">
        <v>0</v>
      </c>
      <c r="G28" s="14">
        <v>311531.5</v>
      </c>
    </row>
    <row r="29" spans="1:7" ht="12.2" customHeight="1" x14ac:dyDescent="0.25">
      <c r="A29" s="11" t="s">
        <v>132</v>
      </c>
      <c r="B29" s="312" t="s">
        <v>132</v>
      </c>
      <c r="C29" s="12" t="s">
        <v>151</v>
      </c>
      <c r="D29" s="13" t="s">
        <v>152</v>
      </c>
      <c r="E29" s="14">
        <v>70000</v>
      </c>
      <c r="F29" s="305">
        <v>0</v>
      </c>
      <c r="G29" s="14">
        <v>70000</v>
      </c>
    </row>
    <row r="30" spans="1:7" ht="12.2" customHeight="1" x14ac:dyDescent="0.25">
      <c r="A30" s="7" t="s">
        <v>132</v>
      </c>
      <c r="B30" s="310" t="s">
        <v>48</v>
      </c>
      <c r="C30" s="8" t="s">
        <v>132</v>
      </c>
      <c r="D30" s="9" t="s">
        <v>49</v>
      </c>
      <c r="E30" s="10">
        <f>E31</f>
        <v>10000</v>
      </c>
      <c r="F30" s="306">
        <f t="shared" ref="F30:G30" si="8">F31</f>
        <v>0</v>
      </c>
      <c r="G30" s="306">
        <f t="shared" si="8"/>
        <v>10000</v>
      </c>
    </row>
    <row r="31" spans="1:7" ht="12.2" customHeight="1" x14ac:dyDescent="0.25">
      <c r="A31" s="11" t="s">
        <v>132</v>
      </c>
      <c r="B31" s="312" t="s">
        <v>132</v>
      </c>
      <c r="C31" s="12" t="s">
        <v>151</v>
      </c>
      <c r="D31" s="13" t="s">
        <v>152</v>
      </c>
      <c r="E31" s="14">
        <v>10000</v>
      </c>
      <c r="F31" s="305">
        <v>0</v>
      </c>
      <c r="G31" s="14">
        <v>10000</v>
      </c>
    </row>
    <row r="32" spans="1:7" ht="12.2" customHeight="1" x14ac:dyDescent="0.25">
      <c r="A32" s="7" t="s">
        <v>132</v>
      </c>
      <c r="B32" s="310" t="s">
        <v>10</v>
      </c>
      <c r="C32" s="8" t="s">
        <v>132</v>
      </c>
      <c r="D32" s="9" t="s">
        <v>50</v>
      </c>
      <c r="E32" s="10">
        <f>E33+E34+E35+E36+E37</f>
        <v>4875795.51</v>
      </c>
      <c r="F32" s="306">
        <f t="shared" ref="F32:G32" si="9">F33+F34+F35+F36+F37</f>
        <v>0</v>
      </c>
      <c r="G32" s="306">
        <f t="shared" si="9"/>
        <v>4875795.51</v>
      </c>
    </row>
    <row r="33" spans="1:7" ht="12.2" customHeight="1" x14ac:dyDescent="0.25">
      <c r="A33" s="11" t="s">
        <v>132</v>
      </c>
      <c r="B33" s="312" t="s">
        <v>132</v>
      </c>
      <c r="C33" s="12" t="s">
        <v>149</v>
      </c>
      <c r="D33" s="13" t="s">
        <v>150</v>
      </c>
      <c r="E33" s="14">
        <v>55800</v>
      </c>
      <c r="F33" s="305">
        <v>0</v>
      </c>
      <c r="G33" s="14">
        <v>55800</v>
      </c>
    </row>
    <row r="34" spans="1:7" ht="12.2" customHeight="1" x14ac:dyDescent="0.25">
      <c r="A34" s="11" t="s">
        <v>132</v>
      </c>
      <c r="B34" s="312" t="s">
        <v>132</v>
      </c>
      <c r="C34" s="12" t="s">
        <v>163</v>
      </c>
      <c r="D34" s="13" t="s">
        <v>164</v>
      </c>
      <c r="E34" s="14">
        <v>108000</v>
      </c>
      <c r="F34" s="305">
        <v>0</v>
      </c>
      <c r="G34" s="14">
        <v>108000</v>
      </c>
    </row>
    <row r="35" spans="1:7" ht="12.2" customHeight="1" x14ac:dyDescent="0.25">
      <c r="A35" s="11" t="s">
        <v>132</v>
      </c>
      <c r="B35" s="312" t="s">
        <v>132</v>
      </c>
      <c r="C35" s="12" t="s">
        <v>151</v>
      </c>
      <c r="D35" s="13" t="s">
        <v>152</v>
      </c>
      <c r="E35" s="14">
        <v>1034203.75</v>
      </c>
      <c r="F35" s="305">
        <v>0</v>
      </c>
      <c r="G35" s="14">
        <v>1034203.75</v>
      </c>
    </row>
    <row r="36" spans="1:7" ht="12.2" customHeight="1" x14ac:dyDescent="0.25">
      <c r="A36" s="11" t="s">
        <v>132</v>
      </c>
      <c r="B36" s="312" t="s">
        <v>132</v>
      </c>
      <c r="C36" s="12" t="s">
        <v>153</v>
      </c>
      <c r="D36" s="13" t="s">
        <v>154</v>
      </c>
      <c r="E36" s="14">
        <v>12000</v>
      </c>
      <c r="F36" s="305">
        <v>0</v>
      </c>
      <c r="G36" s="14">
        <v>12000</v>
      </c>
    </row>
    <row r="37" spans="1:7" ht="12.2" customHeight="1" x14ac:dyDescent="0.25">
      <c r="A37" s="11" t="s">
        <v>132</v>
      </c>
      <c r="B37" s="312" t="s">
        <v>132</v>
      </c>
      <c r="C37" s="12" t="s">
        <v>8</v>
      </c>
      <c r="D37" s="13" t="s">
        <v>155</v>
      </c>
      <c r="E37" s="14">
        <v>3665791.76</v>
      </c>
      <c r="F37" s="305">
        <v>0</v>
      </c>
      <c r="G37" s="14">
        <v>3665791.76</v>
      </c>
    </row>
    <row r="38" spans="1:7" ht="12.2" customHeight="1" x14ac:dyDescent="0.25">
      <c r="A38" s="3" t="s">
        <v>165</v>
      </c>
      <c r="B38" s="311" t="s">
        <v>132</v>
      </c>
      <c r="C38" s="4" t="s">
        <v>132</v>
      </c>
      <c r="D38" s="5" t="s">
        <v>166</v>
      </c>
      <c r="E38" s="6">
        <f>E39</f>
        <v>168791</v>
      </c>
      <c r="F38" s="307">
        <f t="shared" ref="F38:G38" si="10">F39</f>
        <v>0</v>
      </c>
      <c r="G38" s="307">
        <f t="shared" si="10"/>
        <v>168791</v>
      </c>
    </row>
    <row r="39" spans="1:7" ht="12.2" customHeight="1" x14ac:dyDescent="0.25">
      <c r="A39" s="7" t="s">
        <v>132</v>
      </c>
      <c r="B39" s="310" t="s">
        <v>167</v>
      </c>
      <c r="C39" s="8" t="s">
        <v>132</v>
      </c>
      <c r="D39" s="9" t="s">
        <v>43</v>
      </c>
      <c r="E39" s="10">
        <f>E40+E41</f>
        <v>168791</v>
      </c>
      <c r="F39" s="306">
        <f t="shared" ref="F39:G39" si="11">F40+F41</f>
        <v>0</v>
      </c>
      <c r="G39" s="306">
        <f t="shared" si="11"/>
        <v>168791</v>
      </c>
    </row>
    <row r="40" spans="1:7" ht="12.2" customHeight="1" x14ac:dyDescent="0.25">
      <c r="A40" s="11" t="s">
        <v>132</v>
      </c>
      <c r="B40" s="312" t="s">
        <v>132</v>
      </c>
      <c r="C40" s="12" t="s">
        <v>149</v>
      </c>
      <c r="D40" s="13" t="s">
        <v>150</v>
      </c>
      <c r="E40" s="14">
        <v>17291</v>
      </c>
      <c r="F40" s="305">
        <v>0</v>
      </c>
      <c r="G40" s="14">
        <v>17291</v>
      </c>
    </row>
    <row r="41" spans="1:7" ht="12.2" customHeight="1" x14ac:dyDescent="0.25">
      <c r="A41" s="11" t="s">
        <v>132</v>
      </c>
      <c r="B41" s="312" t="s">
        <v>132</v>
      </c>
      <c r="C41" s="12" t="s">
        <v>151</v>
      </c>
      <c r="D41" s="13" t="s">
        <v>152</v>
      </c>
      <c r="E41" s="14">
        <v>151500</v>
      </c>
      <c r="F41" s="305">
        <v>0</v>
      </c>
      <c r="G41" s="14">
        <v>151500</v>
      </c>
    </row>
    <row r="42" spans="1:7" ht="12.2" customHeight="1" x14ac:dyDescent="0.25">
      <c r="A42" s="3" t="s">
        <v>11</v>
      </c>
      <c r="B42" s="311" t="s">
        <v>132</v>
      </c>
      <c r="C42" s="4" t="s">
        <v>132</v>
      </c>
      <c r="D42" s="5" t="s">
        <v>51</v>
      </c>
      <c r="E42" s="6">
        <f>E43+E45</f>
        <v>1149331.26</v>
      </c>
      <c r="F42" s="307">
        <f t="shared" ref="F42:G42" si="12">F43+F45</f>
        <v>0</v>
      </c>
      <c r="G42" s="307">
        <f t="shared" si="12"/>
        <v>1149331.26</v>
      </c>
    </row>
    <row r="43" spans="1:7" ht="12.2" customHeight="1" x14ac:dyDescent="0.25">
      <c r="A43" s="7" t="s">
        <v>132</v>
      </c>
      <c r="B43" s="310" t="s">
        <v>168</v>
      </c>
      <c r="C43" s="8" t="s">
        <v>132</v>
      </c>
      <c r="D43" s="9" t="s">
        <v>169</v>
      </c>
      <c r="E43" s="10">
        <f>E44</f>
        <v>450587.69</v>
      </c>
      <c r="F43" s="306">
        <f t="shared" ref="F43:G43" si="13">F44</f>
        <v>0</v>
      </c>
      <c r="G43" s="306">
        <f t="shared" si="13"/>
        <v>450587.69</v>
      </c>
    </row>
    <row r="44" spans="1:7" ht="21.6" customHeight="1" x14ac:dyDescent="0.25">
      <c r="A44" s="11" t="s">
        <v>132</v>
      </c>
      <c r="B44" s="312" t="s">
        <v>132</v>
      </c>
      <c r="C44" s="12" t="s">
        <v>170</v>
      </c>
      <c r="D44" s="13" t="s">
        <v>171</v>
      </c>
      <c r="E44" s="14">
        <v>450587.69</v>
      </c>
      <c r="F44" s="305">
        <v>0</v>
      </c>
      <c r="G44" s="14">
        <v>450587.69</v>
      </c>
    </row>
    <row r="45" spans="1:7" ht="12.2" customHeight="1" x14ac:dyDescent="0.25">
      <c r="A45" s="7" t="s">
        <v>132</v>
      </c>
      <c r="B45" s="310" t="s">
        <v>12</v>
      </c>
      <c r="C45" s="8" t="s">
        <v>132</v>
      </c>
      <c r="D45" s="9" t="s">
        <v>52</v>
      </c>
      <c r="E45" s="10">
        <f>E46+E47+E48+E49+E50+E51+E52+E53+E54+E55+E56+E57</f>
        <v>698743.57000000007</v>
      </c>
      <c r="F45" s="306">
        <f t="shared" ref="F45:G45" si="14">F46+F47+F48+F49+F50+F51+F52+F53+F54+F55+F56+F57</f>
        <v>0</v>
      </c>
      <c r="G45" s="306">
        <f t="shared" si="14"/>
        <v>698743.57000000007</v>
      </c>
    </row>
    <row r="46" spans="1:7" ht="12.2" customHeight="1" x14ac:dyDescent="0.25">
      <c r="A46" s="11" t="s">
        <v>132</v>
      </c>
      <c r="B46" s="312" t="s">
        <v>132</v>
      </c>
      <c r="C46" s="12" t="s">
        <v>149</v>
      </c>
      <c r="D46" s="13" t="s">
        <v>150</v>
      </c>
      <c r="E46" s="14">
        <v>5000</v>
      </c>
      <c r="F46" s="305">
        <v>0</v>
      </c>
      <c r="G46" s="14">
        <v>5000</v>
      </c>
    </row>
    <row r="47" spans="1:7" ht="12.2" customHeight="1" x14ac:dyDescent="0.25">
      <c r="A47" s="11" t="s">
        <v>132</v>
      </c>
      <c r="B47" s="312" t="s">
        <v>132</v>
      </c>
      <c r="C47" s="12" t="s">
        <v>158</v>
      </c>
      <c r="D47" s="13" t="s">
        <v>159</v>
      </c>
      <c r="E47" s="14">
        <v>114000</v>
      </c>
      <c r="F47" s="305">
        <v>0</v>
      </c>
      <c r="G47" s="14">
        <v>114000</v>
      </c>
    </row>
    <row r="48" spans="1:7" ht="12.2" customHeight="1" x14ac:dyDescent="0.25">
      <c r="A48" s="11" t="s">
        <v>132</v>
      </c>
      <c r="B48" s="312" t="s">
        <v>132</v>
      </c>
      <c r="C48" s="12" t="s">
        <v>163</v>
      </c>
      <c r="D48" s="13" t="s">
        <v>164</v>
      </c>
      <c r="E48" s="14">
        <v>25000</v>
      </c>
      <c r="F48" s="305">
        <v>0</v>
      </c>
      <c r="G48" s="14">
        <v>25000</v>
      </c>
    </row>
    <row r="49" spans="1:7" ht="12.2" customHeight="1" x14ac:dyDescent="0.25">
      <c r="A49" s="11" t="s">
        <v>132</v>
      </c>
      <c r="B49" s="312" t="s">
        <v>132</v>
      </c>
      <c r="C49" s="12" t="s">
        <v>151</v>
      </c>
      <c r="D49" s="13" t="s">
        <v>152</v>
      </c>
      <c r="E49" s="14">
        <v>189830</v>
      </c>
      <c r="F49" s="305">
        <v>0</v>
      </c>
      <c r="G49" s="14">
        <v>189830</v>
      </c>
    </row>
    <row r="50" spans="1:7" ht="21.6" customHeight="1" x14ac:dyDescent="0.25">
      <c r="A50" s="11" t="s">
        <v>132</v>
      </c>
      <c r="B50" s="312" t="s">
        <v>132</v>
      </c>
      <c r="C50" s="12" t="s">
        <v>172</v>
      </c>
      <c r="D50" s="13" t="s">
        <v>173</v>
      </c>
      <c r="E50" s="14">
        <v>10000</v>
      </c>
      <c r="F50" s="305">
        <v>0</v>
      </c>
      <c r="G50" s="14">
        <v>10000</v>
      </c>
    </row>
    <row r="51" spans="1:7" ht="12.2" customHeight="1" x14ac:dyDescent="0.25">
      <c r="A51" s="11" t="s">
        <v>132</v>
      </c>
      <c r="B51" s="312" t="s">
        <v>132</v>
      </c>
      <c r="C51" s="12" t="s">
        <v>153</v>
      </c>
      <c r="D51" s="13" t="s">
        <v>154</v>
      </c>
      <c r="E51" s="14">
        <v>2000</v>
      </c>
      <c r="F51" s="305">
        <v>0</v>
      </c>
      <c r="G51" s="14">
        <v>2000</v>
      </c>
    </row>
    <row r="52" spans="1:7" ht="21.6" customHeight="1" x14ac:dyDescent="0.25">
      <c r="A52" s="11" t="s">
        <v>132</v>
      </c>
      <c r="B52" s="312" t="s">
        <v>132</v>
      </c>
      <c r="C52" s="12" t="s">
        <v>174</v>
      </c>
      <c r="D52" s="13" t="s">
        <v>175</v>
      </c>
      <c r="E52" s="14">
        <v>700</v>
      </c>
      <c r="F52" s="305">
        <v>0</v>
      </c>
      <c r="G52" s="14">
        <v>700</v>
      </c>
    </row>
    <row r="53" spans="1:7" ht="21.6" customHeight="1" x14ac:dyDescent="0.25">
      <c r="A53" s="11" t="s">
        <v>132</v>
      </c>
      <c r="B53" s="312" t="s">
        <v>132</v>
      </c>
      <c r="C53" s="12" t="s">
        <v>176</v>
      </c>
      <c r="D53" s="13" t="s">
        <v>177</v>
      </c>
      <c r="E53" s="14">
        <v>5500</v>
      </c>
      <c r="F53" s="305">
        <v>0</v>
      </c>
      <c r="G53" s="14">
        <v>5500</v>
      </c>
    </row>
    <row r="54" spans="1:7" ht="21.6" customHeight="1" x14ac:dyDescent="0.25">
      <c r="A54" s="11" t="s">
        <v>132</v>
      </c>
      <c r="B54" s="312" t="s">
        <v>132</v>
      </c>
      <c r="C54" s="12" t="s">
        <v>178</v>
      </c>
      <c r="D54" s="13" t="s">
        <v>179</v>
      </c>
      <c r="E54" s="14">
        <v>80000</v>
      </c>
      <c r="F54" s="305">
        <v>0</v>
      </c>
      <c r="G54" s="14">
        <v>80000</v>
      </c>
    </row>
    <row r="55" spans="1:7" ht="21.6" customHeight="1" x14ac:dyDescent="0.25">
      <c r="A55" s="11" t="s">
        <v>132</v>
      </c>
      <c r="B55" s="312" t="s">
        <v>132</v>
      </c>
      <c r="C55" s="12" t="s">
        <v>180</v>
      </c>
      <c r="D55" s="13" t="s">
        <v>181</v>
      </c>
      <c r="E55" s="14">
        <v>45000</v>
      </c>
      <c r="F55" s="305">
        <v>0</v>
      </c>
      <c r="G55" s="14">
        <v>45000</v>
      </c>
    </row>
    <row r="56" spans="1:7" ht="12.2" customHeight="1" x14ac:dyDescent="0.25">
      <c r="A56" s="11" t="s">
        <v>132</v>
      </c>
      <c r="B56" s="312" t="s">
        <v>132</v>
      </c>
      <c r="C56" s="12" t="s">
        <v>182</v>
      </c>
      <c r="D56" s="13" t="s">
        <v>183</v>
      </c>
      <c r="E56" s="14">
        <v>8000</v>
      </c>
      <c r="F56" s="305">
        <v>0</v>
      </c>
      <c r="G56" s="14">
        <v>8000</v>
      </c>
    </row>
    <row r="57" spans="1:7" ht="12.2" customHeight="1" x14ac:dyDescent="0.25">
      <c r="A57" s="11" t="s">
        <v>132</v>
      </c>
      <c r="B57" s="312" t="s">
        <v>132</v>
      </c>
      <c r="C57" s="12" t="s">
        <v>13</v>
      </c>
      <c r="D57" s="13" t="s">
        <v>184</v>
      </c>
      <c r="E57" s="14">
        <v>213713.57</v>
      </c>
      <c r="F57" s="305">
        <v>0</v>
      </c>
      <c r="G57" s="14">
        <v>213713.57</v>
      </c>
    </row>
    <row r="58" spans="1:7" ht="12.2" customHeight="1" x14ac:dyDescent="0.25">
      <c r="A58" s="3" t="s">
        <v>185</v>
      </c>
      <c r="B58" s="311" t="s">
        <v>132</v>
      </c>
      <c r="C58" s="4" t="s">
        <v>132</v>
      </c>
      <c r="D58" s="5" t="s">
        <v>186</v>
      </c>
      <c r="E58" s="6">
        <f>E59+E62</f>
        <v>160000</v>
      </c>
      <c r="F58" s="307">
        <f t="shared" ref="F58:G58" si="15">F59+F62</f>
        <v>0</v>
      </c>
      <c r="G58" s="307">
        <f t="shared" si="15"/>
        <v>160000</v>
      </c>
    </row>
    <row r="59" spans="1:7" ht="12.2" customHeight="1" x14ac:dyDescent="0.25">
      <c r="A59" s="7" t="s">
        <v>132</v>
      </c>
      <c r="B59" s="310" t="s">
        <v>187</v>
      </c>
      <c r="C59" s="8" t="s">
        <v>132</v>
      </c>
      <c r="D59" s="9" t="s">
        <v>188</v>
      </c>
      <c r="E59" s="10">
        <f>E60+E61</f>
        <v>140000</v>
      </c>
      <c r="F59" s="306">
        <f t="shared" ref="F59:G59" si="16">F60+F61</f>
        <v>0</v>
      </c>
      <c r="G59" s="306">
        <f t="shared" si="16"/>
        <v>140000</v>
      </c>
    </row>
    <row r="60" spans="1:7" ht="12.2" customHeight="1" x14ac:dyDescent="0.25">
      <c r="A60" s="11" t="s">
        <v>132</v>
      </c>
      <c r="B60" s="312" t="s">
        <v>132</v>
      </c>
      <c r="C60" s="12" t="s">
        <v>156</v>
      </c>
      <c r="D60" s="13" t="s">
        <v>157</v>
      </c>
      <c r="E60" s="14">
        <v>50000</v>
      </c>
      <c r="F60" s="305">
        <v>0</v>
      </c>
      <c r="G60" s="14">
        <v>50000</v>
      </c>
    </row>
    <row r="61" spans="1:7" ht="12.2" customHeight="1" x14ac:dyDescent="0.25">
      <c r="A61" s="11" t="s">
        <v>132</v>
      </c>
      <c r="B61" s="312" t="s">
        <v>132</v>
      </c>
      <c r="C61" s="12" t="s">
        <v>151</v>
      </c>
      <c r="D61" s="13" t="s">
        <v>152</v>
      </c>
      <c r="E61" s="14">
        <v>90000</v>
      </c>
      <c r="F61" s="305">
        <v>0</v>
      </c>
      <c r="G61" s="14">
        <v>90000</v>
      </c>
    </row>
    <row r="62" spans="1:7" ht="12.2" customHeight="1" x14ac:dyDescent="0.25">
      <c r="A62" s="7" t="s">
        <v>132</v>
      </c>
      <c r="B62" s="310" t="s">
        <v>189</v>
      </c>
      <c r="C62" s="8" t="s">
        <v>132</v>
      </c>
      <c r="D62" s="9" t="s">
        <v>190</v>
      </c>
      <c r="E62" s="10">
        <f>E63</f>
        <v>20000</v>
      </c>
      <c r="F62" s="306">
        <v>0</v>
      </c>
      <c r="G62" s="10">
        <v>20000</v>
      </c>
    </row>
    <row r="63" spans="1:7" ht="12.2" customHeight="1" x14ac:dyDescent="0.25">
      <c r="A63" s="11" t="s">
        <v>132</v>
      </c>
      <c r="B63" s="312" t="s">
        <v>132</v>
      </c>
      <c r="C63" s="12" t="s">
        <v>151</v>
      </c>
      <c r="D63" s="13" t="s">
        <v>152</v>
      </c>
      <c r="E63" s="14">
        <v>20000</v>
      </c>
      <c r="F63" s="305">
        <v>0</v>
      </c>
      <c r="G63" s="14">
        <v>20000</v>
      </c>
    </row>
    <row r="64" spans="1:7" ht="12.2" customHeight="1" x14ac:dyDescent="0.25">
      <c r="A64" s="3" t="s">
        <v>14</v>
      </c>
      <c r="B64" s="311" t="s">
        <v>132</v>
      </c>
      <c r="C64" s="4" t="s">
        <v>132</v>
      </c>
      <c r="D64" s="5" t="s">
        <v>53</v>
      </c>
      <c r="E64" s="6">
        <f>E65+E71+E78+E101+E106+E124</f>
        <v>6544953.6800000006</v>
      </c>
      <c r="F64" s="307">
        <f t="shared" ref="F64:G64" si="17">F65+F71+F78+F101+F106+F124</f>
        <v>0</v>
      </c>
      <c r="G64" s="307">
        <f t="shared" si="17"/>
        <v>6544953.6800000006</v>
      </c>
    </row>
    <row r="65" spans="1:7" ht="12.2" customHeight="1" x14ac:dyDescent="0.25">
      <c r="A65" s="7" t="s">
        <v>132</v>
      </c>
      <c r="B65" s="310" t="s">
        <v>54</v>
      </c>
      <c r="C65" s="8" t="s">
        <v>132</v>
      </c>
      <c r="D65" s="9" t="s">
        <v>55</v>
      </c>
      <c r="E65" s="10">
        <f>E66+E67+E68+E69+E70</f>
        <v>198732</v>
      </c>
      <c r="F65" s="306">
        <f t="shared" ref="F65:G65" si="18">F66+F67+F68+F69+F70</f>
        <v>0</v>
      </c>
      <c r="G65" s="306">
        <f t="shared" si="18"/>
        <v>198732</v>
      </c>
    </row>
    <row r="66" spans="1:7" ht="12.2" customHeight="1" x14ac:dyDescent="0.25">
      <c r="A66" s="11" t="s">
        <v>132</v>
      </c>
      <c r="B66" s="312" t="s">
        <v>132</v>
      </c>
      <c r="C66" s="12" t="s">
        <v>143</v>
      </c>
      <c r="D66" s="13" t="s">
        <v>144</v>
      </c>
      <c r="E66" s="14">
        <v>127636.54</v>
      </c>
      <c r="F66" s="305">
        <v>0</v>
      </c>
      <c r="G66" s="14">
        <f>E66+F66</f>
        <v>127636.54</v>
      </c>
    </row>
    <row r="67" spans="1:7" ht="12.2" customHeight="1" x14ac:dyDescent="0.25">
      <c r="A67" s="11" t="s">
        <v>132</v>
      </c>
      <c r="B67" s="312" t="s">
        <v>132</v>
      </c>
      <c r="C67" s="12" t="s">
        <v>145</v>
      </c>
      <c r="D67" s="13" t="s">
        <v>146</v>
      </c>
      <c r="E67" s="14">
        <v>21825.84</v>
      </c>
      <c r="F67" s="305">
        <v>0</v>
      </c>
      <c r="G67" s="305">
        <f t="shared" ref="G67:G70" si="19">E67+F67</f>
        <v>21825.84</v>
      </c>
    </row>
    <row r="68" spans="1:7" ht="21.6" customHeight="1" x14ac:dyDescent="0.25">
      <c r="A68" s="11" t="s">
        <v>132</v>
      </c>
      <c r="B68" s="312" t="s">
        <v>132</v>
      </c>
      <c r="C68" s="12" t="s">
        <v>147</v>
      </c>
      <c r="D68" s="13" t="s">
        <v>148</v>
      </c>
      <c r="E68" s="14">
        <v>2677.62</v>
      </c>
      <c r="F68" s="305">
        <v>0</v>
      </c>
      <c r="G68" s="305">
        <f t="shared" si="19"/>
        <v>2677.62</v>
      </c>
    </row>
    <row r="69" spans="1:7" ht="21.6" customHeight="1" x14ac:dyDescent="0.25">
      <c r="A69" s="7"/>
      <c r="B69" s="312"/>
      <c r="C69" s="316">
        <v>4210</v>
      </c>
      <c r="D69" s="13" t="s">
        <v>150</v>
      </c>
      <c r="E69" s="305">
        <v>1200</v>
      </c>
      <c r="F69" s="305">
        <v>0</v>
      </c>
      <c r="G69" s="305">
        <f t="shared" si="19"/>
        <v>1200</v>
      </c>
    </row>
    <row r="70" spans="1:7" ht="21.6" customHeight="1" x14ac:dyDescent="0.25">
      <c r="A70" s="7"/>
      <c r="B70" s="312"/>
      <c r="C70" s="316">
        <v>4300</v>
      </c>
      <c r="D70" s="13" t="s">
        <v>152</v>
      </c>
      <c r="E70" s="305">
        <v>45392</v>
      </c>
      <c r="F70" s="305">
        <v>0</v>
      </c>
      <c r="G70" s="305">
        <f t="shared" si="19"/>
        <v>45392</v>
      </c>
    </row>
    <row r="71" spans="1:7" ht="12.2" customHeight="1" x14ac:dyDescent="0.25">
      <c r="A71" s="7" t="s">
        <v>132</v>
      </c>
      <c r="B71" s="310" t="s">
        <v>191</v>
      </c>
      <c r="C71" s="8" t="s">
        <v>132</v>
      </c>
      <c r="D71" s="9" t="s">
        <v>192</v>
      </c>
      <c r="E71" s="10">
        <f>E72+E73+E74+E75+E76+E77</f>
        <v>329943.2</v>
      </c>
      <c r="F71" s="306">
        <f t="shared" ref="F71:G71" si="20">F72+F73+F74+F75+F76+F77</f>
        <v>0</v>
      </c>
      <c r="G71" s="306">
        <f t="shared" si="20"/>
        <v>329943.2</v>
      </c>
    </row>
    <row r="72" spans="1:7" ht="12.2" customHeight="1" x14ac:dyDescent="0.25">
      <c r="A72" s="11" t="s">
        <v>132</v>
      </c>
      <c r="B72" s="312" t="s">
        <v>132</v>
      </c>
      <c r="C72" s="12" t="s">
        <v>193</v>
      </c>
      <c r="D72" s="13" t="s">
        <v>194</v>
      </c>
      <c r="E72" s="14">
        <v>298943.2</v>
      </c>
      <c r="F72" s="305">
        <v>0</v>
      </c>
      <c r="G72" s="14">
        <v>298943.2</v>
      </c>
    </row>
    <row r="73" spans="1:7" ht="12.2" customHeight="1" x14ac:dyDescent="0.25">
      <c r="A73" s="11" t="s">
        <v>132</v>
      </c>
      <c r="B73" s="312" t="s">
        <v>132</v>
      </c>
      <c r="C73" s="12" t="s">
        <v>195</v>
      </c>
      <c r="D73" s="13" t="s">
        <v>196</v>
      </c>
      <c r="E73" s="14">
        <v>0</v>
      </c>
      <c r="F73" s="305">
        <v>0</v>
      </c>
      <c r="G73" s="14">
        <v>0</v>
      </c>
    </row>
    <row r="74" spans="1:7" ht="12.2" customHeight="1" x14ac:dyDescent="0.25">
      <c r="A74" s="11" t="s">
        <v>132</v>
      </c>
      <c r="B74" s="312" t="s">
        <v>132</v>
      </c>
      <c r="C74" s="12" t="s">
        <v>149</v>
      </c>
      <c r="D74" s="13" t="s">
        <v>150</v>
      </c>
      <c r="E74" s="14">
        <v>16000</v>
      </c>
      <c r="F74" s="305">
        <v>0</v>
      </c>
      <c r="G74" s="14">
        <v>16000</v>
      </c>
    </row>
    <row r="75" spans="1:7" ht="12.2" customHeight="1" x14ac:dyDescent="0.25">
      <c r="A75" s="11" t="s">
        <v>132</v>
      </c>
      <c r="B75" s="312" t="s">
        <v>132</v>
      </c>
      <c r="C75" s="12" t="s">
        <v>151</v>
      </c>
      <c r="D75" s="13" t="s">
        <v>152</v>
      </c>
      <c r="E75" s="14">
        <v>10000</v>
      </c>
      <c r="F75" s="305">
        <v>0</v>
      </c>
      <c r="G75" s="14">
        <v>10000</v>
      </c>
    </row>
    <row r="76" spans="1:7" ht="12.2" customHeight="1" x14ac:dyDescent="0.25">
      <c r="A76" s="11" t="s">
        <v>132</v>
      </c>
      <c r="B76" s="312" t="s">
        <v>132</v>
      </c>
      <c r="C76" s="12" t="s">
        <v>197</v>
      </c>
      <c r="D76" s="13" t="s">
        <v>198</v>
      </c>
      <c r="E76" s="14">
        <v>1000</v>
      </c>
      <c r="F76" s="305">
        <v>0</v>
      </c>
      <c r="G76" s="14">
        <v>1000</v>
      </c>
    </row>
    <row r="77" spans="1:7" ht="12.2" customHeight="1" x14ac:dyDescent="0.25">
      <c r="A77" s="11" t="s">
        <v>132</v>
      </c>
      <c r="B77" s="312" t="s">
        <v>132</v>
      </c>
      <c r="C77" s="12" t="s">
        <v>199</v>
      </c>
      <c r="D77" s="13" t="s">
        <v>200</v>
      </c>
      <c r="E77" s="14">
        <v>4000</v>
      </c>
      <c r="F77" s="305">
        <v>0</v>
      </c>
      <c r="G77" s="14">
        <v>4000</v>
      </c>
    </row>
    <row r="78" spans="1:7" ht="12.2" customHeight="1" x14ac:dyDescent="0.25">
      <c r="A78" s="7" t="s">
        <v>132</v>
      </c>
      <c r="B78" s="310" t="s">
        <v>15</v>
      </c>
      <c r="C78" s="8" t="s">
        <v>132</v>
      </c>
      <c r="D78" s="9" t="s">
        <v>56</v>
      </c>
      <c r="E78" s="10">
        <f>E79+E80+E81+E82+E83+E84+E85+E86+E87+E88+E89+E90+E91+E92+E93+E94+E95+E96+E97+E98+E99+E100</f>
        <v>4645251.4800000004</v>
      </c>
      <c r="F78" s="306">
        <f t="shared" ref="F78:G78" si="21">F79+F80+F81+F82+F83+F84+F85+F86+F87+F88+F89+F90+F91+F92+F93+F94+F95+F96+F97+F98+F99+F100</f>
        <v>0</v>
      </c>
      <c r="G78" s="306">
        <f t="shared" si="21"/>
        <v>4645251.4800000004</v>
      </c>
    </row>
    <row r="79" spans="1:7" ht="12.2" customHeight="1" x14ac:dyDescent="0.25">
      <c r="A79" s="11" t="s">
        <v>132</v>
      </c>
      <c r="B79" s="312" t="s">
        <v>132</v>
      </c>
      <c r="C79" s="12" t="s">
        <v>201</v>
      </c>
      <c r="D79" s="13" t="s">
        <v>202</v>
      </c>
      <c r="E79" s="14">
        <v>6900</v>
      </c>
      <c r="F79" s="305">
        <v>0</v>
      </c>
      <c r="G79" s="14">
        <v>6900</v>
      </c>
    </row>
    <row r="80" spans="1:7" ht="12.2" customHeight="1" x14ac:dyDescent="0.25">
      <c r="A80" s="11" t="s">
        <v>132</v>
      </c>
      <c r="B80" s="312" t="s">
        <v>132</v>
      </c>
      <c r="C80" s="12" t="s">
        <v>143</v>
      </c>
      <c r="D80" s="13" t="s">
        <v>144</v>
      </c>
      <c r="E80" s="14">
        <v>2774201.19</v>
      </c>
      <c r="F80" s="305">
        <v>0</v>
      </c>
      <c r="G80" s="14">
        <v>2774201.19</v>
      </c>
    </row>
    <row r="81" spans="1:7" ht="12.2" customHeight="1" x14ac:dyDescent="0.25">
      <c r="A81" s="11" t="s">
        <v>132</v>
      </c>
      <c r="B81" s="312" t="s">
        <v>132</v>
      </c>
      <c r="C81" s="12" t="s">
        <v>203</v>
      </c>
      <c r="D81" s="13" t="s">
        <v>204</v>
      </c>
      <c r="E81" s="14">
        <v>205532.03</v>
      </c>
      <c r="F81" s="305">
        <v>0</v>
      </c>
      <c r="G81" s="14">
        <v>205532.03</v>
      </c>
    </row>
    <row r="82" spans="1:7" ht="12.2" customHeight="1" x14ac:dyDescent="0.25">
      <c r="A82" s="11" t="s">
        <v>132</v>
      </c>
      <c r="B82" s="312" t="s">
        <v>132</v>
      </c>
      <c r="C82" s="12" t="s">
        <v>145</v>
      </c>
      <c r="D82" s="13" t="s">
        <v>146</v>
      </c>
      <c r="E82" s="14">
        <v>536343.14</v>
      </c>
      <c r="F82" s="305">
        <v>0</v>
      </c>
      <c r="G82" s="14">
        <v>536343.14</v>
      </c>
    </row>
    <row r="83" spans="1:7" ht="21.6" customHeight="1" x14ac:dyDescent="0.25">
      <c r="A83" s="11" t="s">
        <v>132</v>
      </c>
      <c r="B83" s="312" t="s">
        <v>132</v>
      </c>
      <c r="C83" s="12" t="s">
        <v>147</v>
      </c>
      <c r="D83" s="13" t="s">
        <v>148</v>
      </c>
      <c r="E83" s="14">
        <v>62173.120000000003</v>
      </c>
      <c r="F83" s="305">
        <v>0</v>
      </c>
      <c r="G83" s="14">
        <v>62173.120000000003</v>
      </c>
    </row>
    <row r="84" spans="1:7" ht="21.6" customHeight="1" x14ac:dyDescent="0.25">
      <c r="A84" s="11" t="s">
        <v>132</v>
      </c>
      <c r="B84" s="312" t="s">
        <v>132</v>
      </c>
      <c r="C84" s="12" t="s">
        <v>205</v>
      </c>
      <c r="D84" s="13" t="s">
        <v>206</v>
      </c>
      <c r="E84" s="14">
        <v>45503</v>
      </c>
      <c r="F84" s="305">
        <v>0</v>
      </c>
      <c r="G84" s="14">
        <v>45503</v>
      </c>
    </row>
    <row r="85" spans="1:7" ht="12.2" customHeight="1" x14ac:dyDescent="0.25">
      <c r="A85" s="11" t="s">
        <v>132</v>
      </c>
      <c r="B85" s="312" t="s">
        <v>132</v>
      </c>
      <c r="C85" s="12" t="s">
        <v>156</v>
      </c>
      <c r="D85" s="13" t="s">
        <v>157</v>
      </c>
      <c r="E85" s="14">
        <v>25000</v>
      </c>
      <c r="F85" s="305">
        <v>0</v>
      </c>
      <c r="G85" s="14">
        <v>25000</v>
      </c>
    </row>
    <row r="86" spans="1:7" ht="12.2" customHeight="1" x14ac:dyDescent="0.25">
      <c r="A86" s="11" t="s">
        <v>132</v>
      </c>
      <c r="B86" s="312" t="s">
        <v>132</v>
      </c>
      <c r="C86" s="12" t="s">
        <v>149</v>
      </c>
      <c r="D86" s="13" t="s">
        <v>150</v>
      </c>
      <c r="E86" s="14">
        <v>142034</v>
      </c>
      <c r="F86" s="305">
        <v>0</v>
      </c>
      <c r="G86" s="14">
        <v>142034</v>
      </c>
    </row>
    <row r="87" spans="1:7" ht="12.2" customHeight="1" x14ac:dyDescent="0.25">
      <c r="A87" s="11" t="s">
        <v>132</v>
      </c>
      <c r="B87" s="312" t="s">
        <v>132</v>
      </c>
      <c r="C87" s="12" t="s">
        <v>158</v>
      </c>
      <c r="D87" s="13" t="s">
        <v>159</v>
      </c>
      <c r="E87" s="14">
        <v>78000</v>
      </c>
      <c r="F87" s="305">
        <v>0</v>
      </c>
      <c r="G87" s="14">
        <v>78000</v>
      </c>
    </row>
    <row r="88" spans="1:7" ht="12.2" customHeight="1" x14ac:dyDescent="0.25">
      <c r="A88" s="11" t="s">
        <v>132</v>
      </c>
      <c r="B88" s="312" t="s">
        <v>132</v>
      </c>
      <c r="C88" s="12" t="s">
        <v>163</v>
      </c>
      <c r="D88" s="13" t="s">
        <v>164</v>
      </c>
      <c r="E88" s="14">
        <v>41000</v>
      </c>
      <c r="F88" s="305">
        <v>0</v>
      </c>
      <c r="G88" s="14">
        <v>41000</v>
      </c>
    </row>
    <row r="89" spans="1:7" ht="12.2" customHeight="1" x14ac:dyDescent="0.25">
      <c r="A89" s="11" t="s">
        <v>132</v>
      </c>
      <c r="B89" s="312" t="s">
        <v>132</v>
      </c>
      <c r="C89" s="12" t="s">
        <v>207</v>
      </c>
      <c r="D89" s="13" t="s">
        <v>208</v>
      </c>
      <c r="E89" s="14">
        <v>3500</v>
      </c>
      <c r="F89" s="305">
        <v>0</v>
      </c>
      <c r="G89" s="14">
        <v>3500</v>
      </c>
    </row>
    <row r="90" spans="1:7" ht="12.2" customHeight="1" x14ac:dyDescent="0.25">
      <c r="A90" s="11" t="s">
        <v>132</v>
      </c>
      <c r="B90" s="312" t="s">
        <v>132</v>
      </c>
      <c r="C90" s="12" t="s">
        <v>151</v>
      </c>
      <c r="D90" s="13" t="s">
        <v>152</v>
      </c>
      <c r="E90" s="14">
        <v>356464</v>
      </c>
      <c r="F90" s="305">
        <v>0</v>
      </c>
      <c r="G90" s="14">
        <v>356464</v>
      </c>
    </row>
    <row r="91" spans="1:7" ht="12.2" customHeight="1" x14ac:dyDescent="0.25">
      <c r="A91" s="11" t="s">
        <v>132</v>
      </c>
      <c r="B91" s="312" t="s">
        <v>132</v>
      </c>
      <c r="C91" s="12" t="s">
        <v>197</v>
      </c>
      <c r="D91" s="13" t="s">
        <v>198</v>
      </c>
      <c r="E91" s="14">
        <v>36500</v>
      </c>
      <c r="F91" s="305">
        <v>0</v>
      </c>
      <c r="G91" s="14">
        <v>36500</v>
      </c>
    </row>
    <row r="92" spans="1:7" ht="12.2" customHeight="1" x14ac:dyDescent="0.25">
      <c r="A92" s="11" t="s">
        <v>132</v>
      </c>
      <c r="B92" s="312" t="s">
        <v>132</v>
      </c>
      <c r="C92" s="12" t="s">
        <v>209</v>
      </c>
      <c r="D92" s="13" t="s">
        <v>210</v>
      </c>
      <c r="E92" s="14">
        <v>1000</v>
      </c>
      <c r="F92" s="305">
        <v>0</v>
      </c>
      <c r="G92" s="14">
        <v>1000</v>
      </c>
    </row>
    <row r="93" spans="1:7" ht="21.6" customHeight="1" x14ac:dyDescent="0.25">
      <c r="A93" s="11" t="s">
        <v>132</v>
      </c>
      <c r="B93" s="312" t="s">
        <v>132</v>
      </c>
      <c r="C93" s="12" t="s">
        <v>172</v>
      </c>
      <c r="D93" s="13" t="s">
        <v>173</v>
      </c>
      <c r="E93" s="14">
        <v>70000</v>
      </c>
      <c r="F93" s="305">
        <v>0</v>
      </c>
      <c r="G93" s="14">
        <v>70000</v>
      </c>
    </row>
    <row r="94" spans="1:7" ht="12.2" customHeight="1" x14ac:dyDescent="0.25">
      <c r="A94" s="11" t="s">
        <v>132</v>
      </c>
      <c r="B94" s="312" t="s">
        <v>132</v>
      </c>
      <c r="C94" s="12" t="s">
        <v>211</v>
      </c>
      <c r="D94" s="13" t="s">
        <v>212</v>
      </c>
      <c r="E94" s="14">
        <v>38000</v>
      </c>
      <c r="F94" s="305">
        <v>0</v>
      </c>
      <c r="G94" s="14">
        <v>38000</v>
      </c>
    </row>
    <row r="95" spans="1:7" ht="12.2" customHeight="1" x14ac:dyDescent="0.25">
      <c r="A95" s="11" t="s">
        <v>132</v>
      </c>
      <c r="B95" s="312" t="s">
        <v>132</v>
      </c>
      <c r="C95" s="12" t="s">
        <v>199</v>
      </c>
      <c r="D95" s="13" t="s">
        <v>200</v>
      </c>
      <c r="E95" s="14">
        <v>4000</v>
      </c>
      <c r="F95" s="305">
        <v>0</v>
      </c>
      <c r="G95" s="14">
        <v>4000</v>
      </c>
    </row>
    <row r="96" spans="1:7" ht="12.2" customHeight="1" x14ac:dyDescent="0.25">
      <c r="A96" s="11" t="s">
        <v>132</v>
      </c>
      <c r="B96" s="312" t="s">
        <v>132</v>
      </c>
      <c r="C96" s="12" t="s">
        <v>153</v>
      </c>
      <c r="D96" s="13" t="s">
        <v>154</v>
      </c>
      <c r="E96" s="14">
        <v>30000</v>
      </c>
      <c r="F96" s="305">
        <v>0</v>
      </c>
      <c r="G96" s="14">
        <v>30000</v>
      </c>
    </row>
    <row r="97" spans="1:7" ht="12.2" customHeight="1" x14ac:dyDescent="0.25">
      <c r="A97" s="11" t="s">
        <v>132</v>
      </c>
      <c r="B97" s="312" t="s">
        <v>132</v>
      </c>
      <c r="C97" s="12" t="s">
        <v>213</v>
      </c>
      <c r="D97" s="13" t="s">
        <v>214</v>
      </c>
      <c r="E97" s="14">
        <v>73777</v>
      </c>
      <c r="F97" s="305">
        <v>0</v>
      </c>
      <c r="G97" s="14">
        <v>73777</v>
      </c>
    </row>
    <row r="98" spans="1:7" ht="12.2" customHeight="1" x14ac:dyDescent="0.25">
      <c r="A98" s="11" t="s">
        <v>132</v>
      </c>
      <c r="B98" s="312" t="s">
        <v>132</v>
      </c>
      <c r="C98" s="12" t="s">
        <v>182</v>
      </c>
      <c r="D98" s="13" t="s">
        <v>183</v>
      </c>
      <c r="E98" s="14">
        <v>47324</v>
      </c>
      <c r="F98" s="305">
        <v>0</v>
      </c>
      <c r="G98" s="14">
        <v>47324</v>
      </c>
    </row>
    <row r="99" spans="1:7" ht="21.6" customHeight="1" x14ac:dyDescent="0.25">
      <c r="A99" s="11" t="s">
        <v>132</v>
      </c>
      <c r="B99" s="312" t="s">
        <v>132</v>
      </c>
      <c r="C99" s="12" t="s">
        <v>215</v>
      </c>
      <c r="D99" s="13" t="s">
        <v>216</v>
      </c>
      <c r="E99" s="14">
        <v>34000</v>
      </c>
      <c r="F99" s="305">
        <v>0</v>
      </c>
      <c r="G99" s="14">
        <v>34000</v>
      </c>
    </row>
    <row r="100" spans="1:7" ht="12.2" customHeight="1" x14ac:dyDescent="0.25">
      <c r="A100" s="11" t="s">
        <v>132</v>
      </c>
      <c r="B100" s="312" t="s">
        <v>132</v>
      </c>
      <c r="C100" s="12" t="s">
        <v>13</v>
      </c>
      <c r="D100" s="13" t="s">
        <v>184</v>
      </c>
      <c r="E100" s="14">
        <v>34000</v>
      </c>
      <c r="F100" s="305">
        <v>0</v>
      </c>
      <c r="G100" s="14">
        <v>34000</v>
      </c>
    </row>
    <row r="101" spans="1:7" ht="12.2" customHeight="1" x14ac:dyDescent="0.25">
      <c r="A101" s="7" t="s">
        <v>132</v>
      </c>
      <c r="B101" s="310" t="s">
        <v>217</v>
      </c>
      <c r="C101" s="8" t="s">
        <v>132</v>
      </c>
      <c r="D101" s="9" t="s">
        <v>218</v>
      </c>
      <c r="E101" s="10">
        <f>E102+E103+E104+E105</f>
        <v>150632</v>
      </c>
      <c r="F101" s="306">
        <f t="shared" ref="F101:G101" si="22">F102+F103+F104+F105</f>
        <v>0</v>
      </c>
      <c r="G101" s="306">
        <f t="shared" si="22"/>
        <v>150632</v>
      </c>
    </row>
    <row r="102" spans="1:7" ht="12.2" customHeight="1" x14ac:dyDescent="0.25">
      <c r="A102" s="11" t="s">
        <v>132</v>
      </c>
      <c r="B102" s="312" t="s">
        <v>132</v>
      </c>
      <c r="C102" s="12" t="s">
        <v>145</v>
      </c>
      <c r="D102" s="13" t="s">
        <v>146</v>
      </c>
      <c r="E102" s="14">
        <v>1480</v>
      </c>
      <c r="F102" s="305">
        <v>0</v>
      </c>
      <c r="G102" s="14">
        <v>1480</v>
      </c>
    </row>
    <row r="103" spans="1:7" ht="12.2" customHeight="1" x14ac:dyDescent="0.25">
      <c r="A103" s="11" t="s">
        <v>132</v>
      </c>
      <c r="B103" s="312" t="s">
        <v>132</v>
      </c>
      <c r="C103" s="12" t="s">
        <v>156</v>
      </c>
      <c r="D103" s="13" t="s">
        <v>157</v>
      </c>
      <c r="E103" s="14">
        <v>13152</v>
      </c>
      <c r="F103" s="305">
        <v>0</v>
      </c>
      <c r="G103" s="14">
        <v>13152</v>
      </c>
    </row>
    <row r="104" spans="1:7" ht="12.2" customHeight="1" x14ac:dyDescent="0.25">
      <c r="A104" s="11" t="s">
        <v>132</v>
      </c>
      <c r="B104" s="312" t="s">
        <v>132</v>
      </c>
      <c r="C104" s="12" t="s">
        <v>149</v>
      </c>
      <c r="D104" s="13" t="s">
        <v>150</v>
      </c>
      <c r="E104" s="14">
        <v>53200</v>
      </c>
      <c r="F104" s="305">
        <v>0</v>
      </c>
      <c r="G104" s="14">
        <v>53200</v>
      </c>
    </row>
    <row r="105" spans="1:7" ht="12.2" customHeight="1" x14ac:dyDescent="0.25">
      <c r="A105" s="11" t="s">
        <v>132</v>
      </c>
      <c r="B105" s="312" t="s">
        <v>132</v>
      </c>
      <c r="C105" s="12" t="s">
        <v>151</v>
      </c>
      <c r="D105" s="13" t="s">
        <v>152</v>
      </c>
      <c r="E105" s="14">
        <v>82800</v>
      </c>
      <c r="F105" s="305">
        <v>0</v>
      </c>
      <c r="G105" s="14">
        <v>82800</v>
      </c>
    </row>
    <row r="106" spans="1:7" ht="12.2" customHeight="1" x14ac:dyDescent="0.25">
      <c r="A106" s="7" t="s">
        <v>132</v>
      </c>
      <c r="B106" s="310" t="s">
        <v>219</v>
      </c>
      <c r="C106" s="8" t="s">
        <v>132</v>
      </c>
      <c r="D106" s="9" t="s">
        <v>220</v>
      </c>
      <c r="E106" s="10">
        <f>E107+E108+E109+E110+E111+E112+E113+E114+E115+E116+E117+E118+E119+E120+E121+E122+E123</f>
        <v>984359</v>
      </c>
      <c r="F106" s="306">
        <f t="shared" ref="F106:G106" si="23">F107+F108+F109+F110+F111+F112+F113+F114+F115+F116+F117+F118+F119+F120+F121+F122+F123</f>
        <v>0</v>
      </c>
      <c r="G106" s="306">
        <f t="shared" si="23"/>
        <v>984359</v>
      </c>
    </row>
    <row r="107" spans="1:7" ht="12.2" customHeight="1" x14ac:dyDescent="0.25">
      <c r="A107" s="11" t="s">
        <v>132</v>
      </c>
      <c r="B107" s="312" t="s">
        <v>132</v>
      </c>
      <c r="C107" s="12" t="s">
        <v>201</v>
      </c>
      <c r="D107" s="13" t="s">
        <v>202</v>
      </c>
      <c r="E107" s="14">
        <v>1350</v>
      </c>
      <c r="F107" s="305">
        <v>0</v>
      </c>
      <c r="G107" s="14">
        <v>1350</v>
      </c>
    </row>
    <row r="108" spans="1:7" ht="12.2" customHeight="1" x14ac:dyDescent="0.25">
      <c r="A108" s="11" t="s">
        <v>132</v>
      </c>
      <c r="B108" s="312" t="s">
        <v>132</v>
      </c>
      <c r="C108" s="12" t="s">
        <v>143</v>
      </c>
      <c r="D108" s="13" t="s">
        <v>144</v>
      </c>
      <c r="E108" s="14">
        <v>660000</v>
      </c>
      <c r="F108" s="305">
        <v>0</v>
      </c>
      <c r="G108" s="14">
        <v>660000</v>
      </c>
    </row>
    <row r="109" spans="1:7" ht="12.2" customHeight="1" x14ac:dyDescent="0.25">
      <c r="A109" s="11" t="s">
        <v>132</v>
      </c>
      <c r="B109" s="312" t="s">
        <v>132</v>
      </c>
      <c r="C109" s="12" t="s">
        <v>203</v>
      </c>
      <c r="D109" s="13" t="s">
        <v>204</v>
      </c>
      <c r="E109" s="14">
        <v>43711.65</v>
      </c>
      <c r="F109" s="305">
        <v>0</v>
      </c>
      <c r="G109" s="14">
        <v>43711.65</v>
      </c>
    </row>
    <row r="110" spans="1:7" ht="12.2" customHeight="1" x14ac:dyDescent="0.25">
      <c r="A110" s="11" t="s">
        <v>132</v>
      </c>
      <c r="B110" s="312" t="s">
        <v>132</v>
      </c>
      <c r="C110" s="12" t="s">
        <v>145</v>
      </c>
      <c r="D110" s="13" t="s">
        <v>146</v>
      </c>
      <c r="E110" s="14">
        <v>107401.35</v>
      </c>
      <c r="F110" s="305">
        <v>0</v>
      </c>
      <c r="G110" s="14">
        <v>107401.35</v>
      </c>
    </row>
    <row r="111" spans="1:7" ht="21.6" customHeight="1" x14ac:dyDescent="0.25">
      <c r="A111" s="11" t="s">
        <v>132</v>
      </c>
      <c r="B111" s="312" t="s">
        <v>132</v>
      </c>
      <c r="C111" s="12" t="s">
        <v>147</v>
      </c>
      <c r="D111" s="13" t="s">
        <v>148</v>
      </c>
      <c r="E111" s="14">
        <v>15311</v>
      </c>
      <c r="F111" s="305">
        <v>0</v>
      </c>
      <c r="G111" s="14">
        <v>15311</v>
      </c>
    </row>
    <row r="112" spans="1:7" ht="12.2" customHeight="1" x14ac:dyDescent="0.25">
      <c r="A112" s="11" t="s">
        <v>132</v>
      </c>
      <c r="B112" s="312" t="s">
        <v>132</v>
      </c>
      <c r="C112" s="12" t="s">
        <v>156</v>
      </c>
      <c r="D112" s="13" t="s">
        <v>157</v>
      </c>
      <c r="E112" s="14">
        <v>3000</v>
      </c>
      <c r="F112" s="305">
        <v>0</v>
      </c>
      <c r="G112" s="14">
        <v>3000</v>
      </c>
    </row>
    <row r="113" spans="1:7" ht="12.2" customHeight="1" x14ac:dyDescent="0.25">
      <c r="A113" s="11" t="s">
        <v>132</v>
      </c>
      <c r="B113" s="312" t="s">
        <v>132</v>
      </c>
      <c r="C113" s="12" t="s">
        <v>149</v>
      </c>
      <c r="D113" s="13" t="s">
        <v>150</v>
      </c>
      <c r="E113" s="14">
        <v>38000</v>
      </c>
      <c r="F113" s="305">
        <v>0</v>
      </c>
      <c r="G113" s="14">
        <v>38000</v>
      </c>
    </row>
    <row r="114" spans="1:7" ht="12.2" customHeight="1" x14ac:dyDescent="0.25">
      <c r="A114" s="11" t="s">
        <v>132</v>
      </c>
      <c r="B114" s="312" t="s">
        <v>132</v>
      </c>
      <c r="C114" s="12" t="s">
        <v>158</v>
      </c>
      <c r="D114" s="13" t="s">
        <v>159</v>
      </c>
      <c r="E114" s="14">
        <v>5000</v>
      </c>
      <c r="F114" s="305">
        <v>0</v>
      </c>
      <c r="G114" s="14">
        <v>5000</v>
      </c>
    </row>
    <row r="115" spans="1:7" ht="12.2" customHeight="1" x14ac:dyDescent="0.25">
      <c r="A115" s="11" t="s">
        <v>132</v>
      </c>
      <c r="B115" s="312" t="s">
        <v>132</v>
      </c>
      <c r="C115" s="12" t="s">
        <v>163</v>
      </c>
      <c r="D115" s="13" t="s">
        <v>164</v>
      </c>
      <c r="E115" s="14">
        <v>0</v>
      </c>
      <c r="F115" s="305">
        <v>0</v>
      </c>
      <c r="G115" s="14">
        <v>0</v>
      </c>
    </row>
    <row r="116" spans="1:7" ht="12.2" customHeight="1" x14ac:dyDescent="0.25">
      <c r="A116" s="11" t="s">
        <v>132</v>
      </c>
      <c r="B116" s="312" t="s">
        <v>132</v>
      </c>
      <c r="C116" s="12" t="s">
        <v>207</v>
      </c>
      <c r="D116" s="13" t="s">
        <v>208</v>
      </c>
      <c r="E116" s="14">
        <v>2000</v>
      </c>
      <c r="F116" s="305">
        <v>0</v>
      </c>
      <c r="G116" s="14">
        <v>2000</v>
      </c>
    </row>
    <row r="117" spans="1:7" ht="12.2" customHeight="1" x14ac:dyDescent="0.25">
      <c r="A117" s="11" t="s">
        <v>132</v>
      </c>
      <c r="B117" s="312" t="s">
        <v>132</v>
      </c>
      <c r="C117" s="12" t="s">
        <v>151</v>
      </c>
      <c r="D117" s="13" t="s">
        <v>152</v>
      </c>
      <c r="E117" s="14">
        <v>42047</v>
      </c>
      <c r="F117" s="305">
        <v>0</v>
      </c>
      <c r="G117" s="14">
        <v>42047</v>
      </c>
    </row>
    <row r="118" spans="1:7" ht="12.2" customHeight="1" x14ac:dyDescent="0.25">
      <c r="A118" s="11" t="s">
        <v>132</v>
      </c>
      <c r="B118" s="312" t="s">
        <v>132</v>
      </c>
      <c r="C118" s="12" t="s">
        <v>197</v>
      </c>
      <c r="D118" s="13" t="s">
        <v>198</v>
      </c>
      <c r="E118" s="14">
        <v>3100</v>
      </c>
      <c r="F118" s="305">
        <v>0</v>
      </c>
      <c r="G118" s="14">
        <v>3100</v>
      </c>
    </row>
    <row r="119" spans="1:7" ht="21.6" customHeight="1" x14ac:dyDescent="0.25">
      <c r="A119" s="11" t="s">
        <v>132</v>
      </c>
      <c r="B119" s="312" t="s">
        <v>132</v>
      </c>
      <c r="C119" s="12" t="s">
        <v>172</v>
      </c>
      <c r="D119" s="13" t="s">
        <v>173</v>
      </c>
      <c r="E119" s="14">
        <v>36000</v>
      </c>
      <c r="F119" s="305">
        <v>0</v>
      </c>
      <c r="G119" s="14">
        <v>36000</v>
      </c>
    </row>
    <row r="120" spans="1:7" ht="12.2" customHeight="1" x14ac:dyDescent="0.25">
      <c r="A120" s="11" t="s">
        <v>132</v>
      </c>
      <c r="B120" s="312" t="s">
        <v>132</v>
      </c>
      <c r="C120" s="12" t="s">
        <v>211</v>
      </c>
      <c r="D120" s="13" t="s">
        <v>212</v>
      </c>
      <c r="E120" s="14">
        <v>5000</v>
      </c>
      <c r="F120" s="305">
        <v>0</v>
      </c>
      <c r="G120" s="14">
        <v>5000</v>
      </c>
    </row>
    <row r="121" spans="1:7" ht="12.2" customHeight="1" x14ac:dyDescent="0.25">
      <c r="A121" s="11" t="s">
        <v>132</v>
      </c>
      <c r="B121" s="312" t="s">
        <v>132</v>
      </c>
      <c r="C121" s="12" t="s">
        <v>153</v>
      </c>
      <c r="D121" s="13" t="s">
        <v>154</v>
      </c>
      <c r="E121" s="14">
        <v>300</v>
      </c>
      <c r="F121" s="305">
        <v>0</v>
      </c>
      <c r="G121" s="14">
        <v>300</v>
      </c>
    </row>
    <row r="122" spans="1:7" ht="12.2" customHeight="1" x14ac:dyDescent="0.25">
      <c r="A122" s="11" t="s">
        <v>132</v>
      </c>
      <c r="B122" s="312" t="s">
        <v>132</v>
      </c>
      <c r="C122" s="12" t="s">
        <v>213</v>
      </c>
      <c r="D122" s="13" t="s">
        <v>214</v>
      </c>
      <c r="E122" s="14">
        <v>14138</v>
      </c>
      <c r="F122" s="305">
        <v>0</v>
      </c>
      <c r="G122" s="14">
        <v>14138</v>
      </c>
    </row>
    <row r="123" spans="1:7" ht="21.6" customHeight="1" x14ac:dyDescent="0.25">
      <c r="A123" s="11" t="s">
        <v>132</v>
      </c>
      <c r="B123" s="312" t="s">
        <v>132</v>
      </c>
      <c r="C123" s="12" t="s">
        <v>215</v>
      </c>
      <c r="D123" s="13" t="s">
        <v>216</v>
      </c>
      <c r="E123" s="14">
        <v>8000</v>
      </c>
      <c r="F123" s="305">
        <v>0</v>
      </c>
      <c r="G123" s="14">
        <v>8000</v>
      </c>
    </row>
    <row r="124" spans="1:7" ht="12.2" customHeight="1" x14ac:dyDescent="0.25">
      <c r="A124" s="7" t="s">
        <v>132</v>
      </c>
      <c r="B124" s="310" t="s">
        <v>221</v>
      </c>
      <c r="C124" s="8" t="s">
        <v>132</v>
      </c>
      <c r="D124" s="9" t="s">
        <v>43</v>
      </c>
      <c r="E124" s="10">
        <f>E125+E126+E127+E128</f>
        <v>236036</v>
      </c>
      <c r="F124" s="306">
        <f t="shared" ref="F124:G124" si="24">F125+F126+F127+F128</f>
        <v>0</v>
      </c>
      <c r="G124" s="306">
        <f t="shared" si="24"/>
        <v>236036</v>
      </c>
    </row>
    <row r="125" spans="1:7" ht="12.2" customHeight="1" x14ac:dyDescent="0.25">
      <c r="A125" s="11" t="s">
        <v>132</v>
      </c>
      <c r="B125" s="312" t="s">
        <v>132</v>
      </c>
      <c r="C125" s="12" t="s">
        <v>193</v>
      </c>
      <c r="D125" s="13" t="s">
        <v>194</v>
      </c>
      <c r="E125" s="14">
        <v>119016</v>
      </c>
      <c r="F125" s="305">
        <v>0</v>
      </c>
      <c r="G125" s="14">
        <v>119016</v>
      </c>
    </row>
    <row r="126" spans="1:7" ht="12.2" customHeight="1" x14ac:dyDescent="0.25">
      <c r="A126" s="11" t="s">
        <v>132</v>
      </c>
      <c r="B126" s="312" t="s">
        <v>132</v>
      </c>
      <c r="C126" s="12" t="s">
        <v>222</v>
      </c>
      <c r="D126" s="13" t="s">
        <v>223</v>
      </c>
      <c r="E126" s="14">
        <v>3000</v>
      </c>
      <c r="F126" s="305">
        <v>0</v>
      </c>
      <c r="G126" s="14">
        <v>3000</v>
      </c>
    </row>
    <row r="127" spans="1:7" ht="12.2" customHeight="1" x14ac:dyDescent="0.25">
      <c r="A127" s="11" t="s">
        <v>132</v>
      </c>
      <c r="B127" s="312" t="s">
        <v>132</v>
      </c>
      <c r="C127" s="12" t="s">
        <v>149</v>
      </c>
      <c r="D127" s="13" t="s">
        <v>150</v>
      </c>
      <c r="E127" s="14">
        <v>0</v>
      </c>
      <c r="F127" s="305">
        <v>0</v>
      </c>
      <c r="G127" s="14">
        <v>0</v>
      </c>
    </row>
    <row r="128" spans="1:7" ht="12.2" customHeight="1" x14ac:dyDescent="0.25">
      <c r="A128" s="11" t="s">
        <v>132</v>
      </c>
      <c r="B128" s="312" t="s">
        <v>132</v>
      </c>
      <c r="C128" s="12" t="s">
        <v>153</v>
      </c>
      <c r="D128" s="13" t="s">
        <v>154</v>
      </c>
      <c r="E128" s="14">
        <v>114020</v>
      </c>
      <c r="F128" s="305">
        <v>0</v>
      </c>
      <c r="G128" s="14">
        <v>114020</v>
      </c>
    </row>
    <row r="129" spans="1:7" ht="21.6" customHeight="1" x14ac:dyDescent="0.25">
      <c r="A129" s="3" t="s">
        <v>57</v>
      </c>
      <c r="B129" s="311" t="s">
        <v>132</v>
      </c>
      <c r="C129" s="4" t="s">
        <v>132</v>
      </c>
      <c r="D129" s="5" t="s">
        <v>58</v>
      </c>
      <c r="E129" s="6">
        <f>E130+E134+E143</f>
        <v>155932</v>
      </c>
      <c r="F129" s="307">
        <f t="shared" ref="F129:G129" si="25">F130+F134+F143</f>
        <v>0</v>
      </c>
      <c r="G129" s="307">
        <f t="shared" si="25"/>
        <v>155932</v>
      </c>
    </row>
    <row r="130" spans="1:7" ht="21.6" customHeight="1" x14ac:dyDescent="0.25">
      <c r="A130" s="7" t="s">
        <v>132</v>
      </c>
      <c r="B130" s="310" t="s">
        <v>59</v>
      </c>
      <c r="C130" s="8" t="s">
        <v>132</v>
      </c>
      <c r="D130" s="9" t="s">
        <v>60</v>
      </c>
      <c r="E130" s="10">
        <f>E131+E132+E133</f>
        <v>3517.0000000000005</v>
      </c>
      <c r="F130" s="306">
        <f t="shared" ref="F130:G130" si="26">F131+F132+F133</f>
        <v>0</v>
      </c>
      <c r="G130" s="306">
        <f t="shared" si="26"/>
        <v>3517.0000000000005</v>
      </c>
    </row>
    <row r="131" spans="1:7" ht="12.2" customHeight="1" x14ac:dyDescent="0.25">
      <c r="A131" s="11" t="s">
        <v>132</v>
      </c>
      <c r="B131" s="312" t="s">
        <v>132</v>
      </c>
      <c r="C131" s="12" t="s">
        <v>143</v>
      </c>
      <c r="D131" s="13" t="s">
        <v>144</v>
      </c>
      <c r="E131" s="14">
        <v>2972.01</v>
      </c>
      <c r="F131" s="305">
        <v>0</v>
      </c>
      <c r="G131" s="14">
        <v>2972.01</v>
      </c>
    </row>
    <row r="132" spans="1:7" ht="12.2" customHeight="1" x14ac:dyDescent="0.25">
      <c r="A132" s="11" t="s">
        <v>132</v>
      </c>
      <c r="B132" s="312" t="s">
        <v>132</v>
      </c>
      <c r="C132" s="12" t="s">
        <v>145</v>
      </c>
      <c r="D132" s="13" t="s">
        <v>146</v>
      </c>
      <c r="E132" s="14">
        <v>508.21</v>
      </c>
      <c r="F132" s="305">
        <v>0</v>
      </c>
      <c r="G132" s="14">
        <v>508.21</v>
      </c>
    </row>
    <row r="133" spans="1:7" ht="21.6" customHeight="1" x14ac:dyDescent="0.25">
      <c r="A133" s="11" t="s">
        <v>132</v>
      </c>
      <c r="B133" s="312" t="s">
        <v>132</v>
      </c>
      <c r="C133" s="12" t="s">
        <v>147</v>
      </c>
      <c r="D133" s="13" t="s">
        <v>148</v>
      </c>
      <c r="E133" s="14">
        <v>36.78</v>
      </c>
      <c r="F133" s="305">
        <v>0</v>
      </c>
      <c r="G133" s="14">
        <v>36.78</v>
      </c>
    </row>
    <row r="134" spans="1:7" ht="12.2" customHeight="1" x14ac:dyDescent="0.25">
      <c r="A134" s="7" t="s">
        <v>132</v>
      </c>
      <c r="B134" s="310" t="s">
        <v>61</v>
      </c>
      <c r="C134" s="8" t="s">
        <v>132</v>
      </c>
      <c r="D134" s="9" t="s">
        <v>62</v>
      </c>
      <c r="E134" s="10">
        <f>E135+E136+E137+E138+E139+E140+E141+E142</f>
        <v>76450</v>
      </c>
      <c r="F134" s="306">
        <f t="shared" ref="F134:G134" si="27">F135+F136+F137+F138+F139+F140+F141+F142</f>
        <v>0</v>
      </c>
      <c r="G134" s="306">
        <f t="shared" si="27"/>
        <v>76450</v>
      </c>
    </row>
    <row r="135" spans="1:7" ht="12.2" customHeight="1" x14ac:dyDescent="0.25">
      <c r="A135" s="11" t="s">
        <v>132</v>
      </c>
      <c r="B135" s="312" t="s">
        <v>132</v>
      </c>
      <c r="C135" s="12" t="s">
        <v>193</v>
      </c>
      <c r="D135" s="13" t="s">
        <v>194</v>
      </c>
      <c r="E135" s="14">
        <v>48550</v>
      </c>
      <c r="F135" s="305">
        <v>0</v>
      </c>
      <c r="G135" s="14">
        <f>E135+F135</f>
        <v>48550</v>
      </c>
    </row>
    <row r="136" spans="1:7" ht="12.2" customHeight="1" x14ac:dyDescent="0.25">
      <c r="A136" s="11" t="s">
        <v>132</v>
      </c>
      <c r="B136" s="312" t="s">
        <v>132</v>
      </c>
      <c r="C136" s="12" t="s">
        <v>145</v>
      </c>
      <c r="D136" s="13" t="s">
        <v>146</v>
      </c>
      <c r="E136" s="14">
        <v>2400</v>
      </c>
      <c r="F136" s="305">
        <v>0</v>
      </c>
      <c r="G136" s="305">
        <f t="shared" ref="G136:G142" si="28">E136+F136</f>
        <v>2400</v>
      </c>
    </row>
    <row r="137" spans="1:7" ht="21.6" customHeight="1" x14ac:dyDescent="0.25">
      <c r="A137" s="11" t="s">
        <v>132</v>
      </c>
      <c r="B137" s="312" t="s">
        <v>132</v>
      </c>
      <c r="C137" s="12" t="s">
        <v>147</v>
      </c>
      <c r="D137" s="13" t="s">
        <v>148</v>
      </c>
      <c r="E137" s="14">
        <v>250</v>
      </c>
      <c r="F137" s="305">
        <v>0</v>
      </c>
      <c r="G137" s="305">
        <f t="shared" si="28"/>
        <v>250</v>
      </c>
    </row>
    <row r="138" spans="1:7" ht="12.2" customHeight="1" x14ac:dyDescent="0.25">
      <c r="A138" s="11" t="s">
        <v>132</v>
      </c>
      <c r="B138" s="312" t="s">
        <v>132</v>
      </c>
      <c r="C138" s="12" t="s">
        <v>156</v>
      </c>
      <c r="D138" s="13" t="s">
        <v>157</v>
      </c>
      <c r="E138" s="14">
        <v>18000</v>
      </c>
      <c r="F138" s="305">
        <v>0</v>
      </c>
      <c r="G138" s="305">
        <f t="shared" si="28"/>
        <v>18000</v>
      </c>
    </row>
    <row r="139" spans="1:7" ht="12.2" customHeight="1" x14ac:dyDescent="0.25">
      <c r="A139" s="11" t="s">
        <v>132</v>
      </c>
      <c r="B139" s="312" t="s">
        <v>132</v>
      </c>
      <c r="C139" s="12" t="s">
        <v>149</v>
      </c>
      <c r="D139" s="13" t="s">
        <v>150</v>
      </c>
      <c r="E139" s="14">
        <v>5550</v>
      </c>
      <c r="F139" s="305">
        <v>0</v>
      </c>
      <c r="G139" s="305">
        <f t="shared" si="28"/>
        <v>5550</v>
      </c>
    </row>
    <row r="140" spans="1:7" ht="12.2" customHeight="1" x14ac:dyDescent="0.25">
      <c r="A140" s="11" t="s">
        <v>132</v>
      </c>
      <c r="B140" s="312" t="s">
        <v>132</v>
      </c>
      <c r="C140" s="12" t="s">
        <v>158</v>
      </c>
      <c r="D140" s="13" t="s">
        <v>159</v>
      </c>
      <c r="E140" s="14">
        <v>100</v>
      </c>
      <c r="F140" s="305">
        <v>0</v>
      </c>
      <c r="G140" s="305">
        <f t="shared" si="28"/>
        <v>100</v>
      </c>
    </row>
    <row r="141" spans="1:7" ht="12.2" customHeight="1" x14ac:dyDescent="0.25">
      <c r="A141" s="11" t="s">
        <v>132</v>
      </c>
      <c r="B141" s="312" t="s">
        <v>132</v>
      </c>
      <c r="C141" s="12" t="s">
        <v>151</v>
      </c>
      <c r="D141" s="13" t="s">
        <v>152</v>
      </c>
      <c r="E141" s="14">
        <v>600</v>
      </c>
      <c r="F141" s="305">
        <v>0</v>
      </c>
      <c r="G141" s="305">
        <f t="shared" si="28"/>
        <v>600</v>
      </c>
    </row>
    <row r="142" spans="1:7" ht="12.2" customHeight="1" x14ac:dyDescent="0.25">
      <c r="A142" s="11" t="s">
        <v>132</v>
      </c>
      <c r="B142" s="312" t="s">
        <v>132</v>
      </c>
      <c r="C142" s="12" t="s">
        <v>211</v>
      </c>
      <c r="D142" s="13" t="s">
        <v>212</v>
      </c>
      <c r="E142" s="14">
        <v>1000</v>
      </c>
      <c r="F142" s="305">
        <v>0</v>
      </c>
      <c r="G142" s="305">
        <f t="shared" si="28"/>
        <v>1000</v>
      </c>
    </row>
    <row r="143" spans="1:7" ht="12.2" customHeight="1" x14ac:dyDescent="0.25">
      <c r="A143" s="7" t="s">
        <v>132</v>
      </c>
      <c r="B143" s="310" t="s">
        <v>63</v>
      </c>
      <c r="C143" s="8" t="s">
        <v>132</v>
      </c>
      <c r="D143" s="9" t="s">
        <v>64</v>
      </c>
      <c r="E143" s="10">
        <f>E144+E145+E146+E147+E148+E149+E150+E151</f>
        <v>75965</v>
      </c>
      <c r="F143" s="306">
        <f t="shared" ref="F143:G143" si="29">F144+F145+F146+F147+F148+F149+F150+F151</f>
        <v>0</v>
      </c>
      <c r="G143" s="306">
        <f t="shared" si="29"/>
        <v>75965</v>
      </c>
    </row>
    <row r="144" spans="1:7" ht="12.2" customHeight="1" x14ac:dyDescent="0.25">
      <c r="A144" s="11" t="s">
        <v>132</v>
      </c>
      <c r="B144" s="312" t="s">
        <v>132</v>
      </c>
      <c r="C144" s="12" t="s">
        <v>193</v>
      </c>
      <c r="D144" s="13" t="s">
        <v>194</v>
      </c>
      <c r="E144" s="14">
        <v>48850</v>
      </c>
      <c r="F144" s="305">
        <v>0</v>
      </c>
      <c r="G144" s="14">
        <v>48850</v>
      </c>
    </row>
    <row r="145" spans="1:7" ht="12.2" customHeight="1" x14ac:dyDescent="0.25">
      <c r="A145" s="11" t="s">
        <v>132</v>
      </c>
      <c r="B145" s="312" t="s">
        <v>132</v>
      </c>
      <c r="C145" s="12" t="s">
        <v>145</v>
      </c>
      <c r="D145" s="13" t="s">
        <v>146</v>
      </c>
      <c r="E145" s="14">
        <v>2214.4499999999998</v>
      </c>
      <c r="F145" s="305">
        <v>0</v>
      </c>
      <c r="G145" s="14">
        <v>2214.4499999999998</v>
      </c>
    </row>
    <row r="146" spans="1:7" ht="21.6" customHeight="1" x14ac:dyDescent="0.25">
      <c r="A146" s="11" t="s">
        <v>132</v>
      </c>
      <c r="B146" s="312" t="s">
        <v>132</v>
      </c>
      <c r="C146" s="12" t="s">
        <v>147</v>
      </c>
      <c r="D146" s="13" t="s">
        <v>148</v>
      </c>
      <c r="E146" s="14">
        <v>207.08</v>
      </c>
      <c r="F146" s="305">
        <v>0</v>
      </c>
      <c r="G146" s="14">
        <v>207.08</v>
      </c>
    </row>
    <row r="147" spans="1:7" ht="12.2" customHeight="1" x14ac:dyDescent="0.25">
      <c r="A147" s="11" t="s">
        <v>132</v>
      </c>
      <c r="B147" s="312" t="s">
        <v>132</v>
      </c>
      <c r="C147" s="12" t="s">
        <v>156</v>
      </c>
      <c r="D147" s="13" t="s">
        <v>157</v>
      </c>
      <c r="E147" s="14">
        <v>16930</v>
      </c>
      <c r="F147" s="305">
        <v>0</v>
      </c>
      <c r="G147" s="14">
        <v>16930</v>
      </c>
    </row>
    <row r="148" spans="1:7" ht="12.2" customHeight="1" x14ac:dyDescent="0.25">
      <c r="A148" s="11" t="s">
        <v>132</v>
      </c>
      <c r="B148" s="312" t="s">
        <v>132</v>
      </c>
      <c r="C148" s="12" t="s">
        <v>149</v>
      </c>
      <c r="D148" s="13" t="s">
        <v>150</v>
      </c>
      <c r="E148" s="14">
        <v>6445.82</v>
      </c>
      <c r="F148" s="305">
        <v>0</v>
      </c>
      <c r="G148" s="14">
        <v>6445.82</v>
      </c>
    </row>
    <row r="149" spans="1:7" ht="12.2" customHeight="1" x14ac:dyDescent="0.25">
      <c r="A149" s="11" t="s">
        <v>132</v>
      </c>
      <c r="B149" s="312" t="s">
        <v>132</v>
      </c>
      <c r="C149" s="12" t="s">
        <v>158</v>
      </c>
      <c r="D149" s="13" t="s">
        <v>159</v>
      </c>
      <c r="E149" s="14">
        <v>31.3</v>
      </c>
      <c r="F149" s="305">
        <v>0</v>
      </c>
      <c r="G149" s="14">
        <v>31.3</v>
      </c>
    </row>
    <row r="150" spans="1:7" ht="12.2" customHeight="1" x14ac:dyDescent="0.25">
      <c r="A150" s="11" t="s">
        <v>132</v>
      </c>
      <c r="B150" s="312" t="s">
        <v>132</v>
      </c>
      <c r="C150" s="12" t="s">
        <v>151</v>
      </c>
      <c r="D150" s="13" t="s">
        <v>152</v>
      </c>
      <c r="E150" s="14">
        <v>925.09</v>
      </c>
      <c r="F150" s="305">
        <v>0</v>
      </c>
      <c r="G150" s="14">
        <v>925.09</v>
      </c>
    </row>
    <row r="151" spans="1:7" ht="12.2" customHeight="1" x14ac:dyDescent="0.25">
      <c r="A151" s="11" t="s">
        <v>132</v>
      </c>
      <c r="B151" s="312" t="s">
        <v>132</v>
      </c>
      <c r="C151" s="12" t="s">
        <v>211</v>
      </c>
      <c r="D151" s="13" t="s">
        <v>212</v>
      </c>
      <c r="E151" s="14">
        <v>361.26</v>
      </c>
      <c r="F151" s="305">
        <v>0</v>
      </c>
      <c r="G151" s="14">
        <v>361.26</v>
      </c>
    </row>
    <row r="152" spans="1:7" ht="29.25" customHeight="1" x14ac:dyDescent="0.25">
      <c r="A152" s="3" t="s">
        <v>16</v>
      </c>
      <c r="B152" s="311" t="s">
        <v>132</v>
      </c>
      <c r="C152" s="4" t="s">
        <v>132</v>
      </c>
      <c r="D152" s="5" t="s">
        <v>65</v>
      </c>
      <c r="E152" s="6">
        <f>E153+E169+E174+E178</f>
        <v>739848</v>
      </c>
      <c r="F152" s="307">
        <f t="shared" ref="F152:G152" si="30">F153+F169+F174+F178</f>
        <v>0</v>
      </c>
      <c r="G152" s="307">
        <f t="shared" si="30"/>
        <v>739848</v>
      </c>
    </row>
    <row r="153" spans="1:7" ht="12.2" customHeight="1" x14ac:dyDescent="0.25">
      <c r="A153" s="7" t="s">
        <v>132</v>
      </c>
      <c r="B153" s="310" t="s">
        <v>17</v>
      </c>
      <c r="C153" s="8" t="s">
        <v>132</v>
      </c>
      <c r="D153" s="9" t="s">
        <v>66</v>
      </c>
      <c r="E153" s="10">
        <f>E154+E155+E156+E157+E158+E159+E160+E161+E162+E163+E164+E165+E166+E167+E168</f>
        <v>525848</v>
      </c>
      <c r="F153" s="306">
        <f t="shared" ref="F153:G153" si="31">F154+F155+F156+F157+F158+F159+F160+F161+F162+F163+F164+F165+F166+F167+F168</f>
        <v>0</v>
      </c>
      <c r="G153" s="306">
        <f t="shared" si="31"/>
        <v>525848</v>
      </c>
    </row>
    <row r="154" spans="1:7" ht="30.75" customHeight="1" x14ac:dyDescent="0.25">
      <c r="A154" s="11" t="s">
        <v>132</v>
      </c>
      <c r="B154" s="312" t="s">
        <v>132</v>
      </c>
      <c r="C154" s="12" t="s">
        <v>224</v>
      </c>
      <c r="D154" s="13" t="s">
        <v>225</v>
      </c>
      <c r="E154" s="14">
        <v>30000</v>
      </c>
      <c r="F154" s="305">
        <v>0</v>
      </c>
      <c r="G154" s="14">
        <v>30000</v>
      </c>
    </row>
    <row r="155" spans="1:7" ht="12.2" customHeight="1" x14ac:dyDescent="0.25">
      <c r="A155" s="11" t="s">
        <v>132</v>
      </c>
      <c r="B155" s="312" t="s">
        <v>132</v>
      </c>
      <c r="C155" s="12" t="s">
        <v>193</v>
      </c>
      <c r="D155" s="13" t="s">
        <v>194</v>
      </c>
      <c r="E155" s="14">
        <v>60000</v>
      </c>
      <c r="F155" s="305">
        <v>0</v>
      </c>
      <c r="G155" s="14">
        <v>60000</v>
      </c>
    </row>
    <row r="156" spans="1:7" ht="12.2" customHeight="1" x14ac:dyDescent="0.25">
      <c r="A156" s="11" t="s">
        <v>132</v>
      </c>
      <c r="B156" s="312" t="s">
        <v>132</v>
      </c>
      <c r="C156" s="12" t="s">
        <v>145</v>
      </c>
      <c r="D156" s="13" t="s">
        <v>146</v>
      </c>
      <c r="E156" s="14">
        <v>7842.27</v>
      </c>
      <c r="F156" s="305">
        <v>0</v>
      </c>
      <c r="G156" s="14">
        <v>7842.27</v>
      </c>
    </row>
    <row r="157" spans="1:7" ht="21.6" customHeight="1" x14ac:dyDescent="0.25">
      <c r="A157" s="11" t="s">
        <v>132</v>
      </c>
      <c r="B157" s="312" t="s">
        <v>132</v>
      </c>
      <c r="C157" s="12" t="s">
        <v>147</v>
      </c>
      <c r="D157" s="13" t="s">
        <v>148</v>
      </c>
      <c r="E157" s="14">
        <v>958.73</v>
      </c>
      <c r="F157" s="305">
        <v>0</v>
      </c>
      <c r="G157" s="14">
        <v>958.73</v>
      </c>
    </row>
    <row r="158" spans="1:7" ht="12.2" customHeight="1" x14ac:dyDescent="0.25">
      <c r="A158" s="11" t="s">
        <v>132</v>
      </c>
      <c r="B158" s="312" t="s">
        <v>132</v>
      </c>
      <c r="C158" s="12" t="s">
        <v>156</v>
      </c>
      <c r="D158" s="13" t="s">
        <v>157</v>
      </c>
      <c r="E158" s="14">
        <v>42528</v>
      </c>
      <c r="F158" s="305">
        <v>0</v>
      </c>
      <c r="G158" s="14">
        <v>42528</v>
      </c>
    </row>
    <row r="159" spans="1:7" ht="12.2" customHeight="1" x14ac:dyDescent="0.25">
      <c r="A159" s="11" t="s">
        <v>132</v>
      </c>
      <c r="B159" s="312" t="s">
        <v>132</v>
      </c>
      <c r="C159" s="12" t="s">
        <v>195</v>
      </c>
      <c r="D159" s="13" t="s">
        <v>196</v>
      </c>
      <c r="E159" s="14">
        <v>1200</v>
      </c>
      <c r="F159" s="305">
        <v>0</v>
      </c>
      <c r="G159" s="14">
        <v>1200</v>
      </c>
    </row>
    <row r="160" spans="1:7" ht="12.2" customHeight="1" x14ac:dyDescent="0.25">
      <c r="A160" s="11" t="s">
        <v>132</v>
      </c>
      <c r="B160" s="312" t="s">
        <v>132</v>
      </c>
      <c r="C160" s="12" t="s">
        <v>149</v>
      </c>
      <c r="D160" s="13" t="s">
        <v>150</v>
      </c>
      <c r="E160" s="14">
        <v>166580</v>
      </c>
      <c r="F160" s="305">
        <v>0</v>
      </c>
      <c r="G160" s="14">
        <v>166580</v>
      </c>
    </row>
    <row r="161" spans="1:7" ht="12.2" customHeight="1" x14ac:dyDescent="0.25">
      <c r="A161" s="11" t="s">
        <v>132</v>
      </c>
      <c r="B161" s="312" t="s">
        <v>132</v>
      </c>
      <c r="C161" s="12" t="s">
        <v>158</v>
      </c>
      <c r="D161" s="13" t="s">
        <v>159</v>
      </c>
      <c r="E161" s="14">
        <v>50000</v>
      </c>
      <c r="F161" s="305">
        <v>0</v>
      </c>
      <c r="G161" s="14">
        <v>50000</v>
      </c>
    </row>
    <row r="162" spans="1:7" ht="12.2" customHeight="1" x14ac:dyDescent="0.25">
      <c r="A162" s="11" t="s">
        <v>132</v>
      </c>
      <c r="B162" s="312" t="s">
        <v>132</v>
      </c>
      <c r="C162" s="12" t="s">
        <v>163</v>
      </c>
      <c r="D162" s="13" t="s">
        <v>164</v>
      </c>
      <c r="E162" s="14">
        <v>30000</v>
      </c>
      <c r="F162" s="305">
        <v>0</v>
      </c>
      <c r="G162" s="14">
        <v>30000</v>
      </c>
    </row>
    <row r="163" spans="1:7" ht="12.2" customHeight="1" x14ac:dyDescent="0.25">
      <c r="A163" s="11" t="s">
        <v>132</v>
      </c>
      <c r="B163" s="312" t="s">
        <v>132</v>
      </c>
      <c r="C163" s="12" t="s">
        <v>207</v>
      </c>
      <c r="D163" s="13" t="s">
        <v>208</v>
      </c>
      <c r="E163" s="14">
        <v>15000</v>
      </c>
      <c r="F163" s="305">
        <v>0</v>
      </c>
      <c r="G163" s="14">
        <v>15000</v>
      </c>
    </row>
    <row r="164" spans="1:7" ht="12.2" customHeight="1" x14ac:dyDescent="0.25">
      <c r="A164" s="11" t="s">
        <v>132</v>
      </c>
      <c r="B164" s="312" t="s">
        <v>132</v>
      </c>
      <c r="C164" s="12" t="s">
        <v>151</v>
      </c>
      <c r="D164" s="13" t="s">
        <v>152</v>
      </c>
      <c r="E164" s="14">
        <v>59739</v>
      </c>
      <c r="F164" s="305">
        <v>0</v>
      </c>
      <c r="G164" s="14">
        <v>59739</v>
      </c>
    </row>
    <row r="165" spans="1:7" ht="12.2" customHeight="1" x14ac:dyDescent="0.25">
      <c r="A165" s="11" t="s">
        <v>132</v>
      </c>
      <c r="B165" s="312" t="s">
        <v>132</v>
      </c>
      <c r="C165" s="12" t="s">
        <v>197</v>
      </c>
      <c r="D165" s="13" t="s">
        <v>198</v>
      </c>
      <c r="E165" s="14">
        <v>3000</v>
      </c>
      <c r="F165" s="305">
        <v>0</v>
      </c>
      <c r="G165" s="14">
        <v>3000</v>
      </c>
    </row>
    <row r="166" spans="1:7" ht="12.2" customHeight="1" x14ac:dyDescent="0.25">
      <c r="A166" s="11" t="s">
        <v>132</v>
      </c>
      <c r="B166" s="312" t="s">
        <v>132</v>
      </c>
      <c r="C166" s="12" t="s">
        <v>153</v>
      </c>
      <c r="D166" s="13" t="s">
        <v>154</v>
      </c>
      <c r="E166" s="14">
        <v>42000</v>
      </c>
      <c r="F166" s="305">
        <v>0</v>
      </c>
      <c r="G166" s="14">
        <v>42000</v>
      </c>
    </row>
    <row r="167" spans="1:7" ht="12.2" customHeight="1" x14ac:dyDescent="0.25">
      <c r="A167" s="11" t="s">
        <v>132</v>
      </c>
      <c r="B167" s="312" t="s">
        <v>132</v>
      </c>
      <c r="C167" s="12" t="s">
        <v>8</v>
      </c>
      <c r="D167" s="13" t="s">
        <v>155</v>
      </c>
      <c r="E167" s="14">
        <v>15000</v>
      </c>
      <c r="F167" s="305">
        <v>0</v>
      </c>
      <c r="G167" s="14">
        <v>15000</v>
      </c>
    </row>
    <row r="168" spans="1:7" ht="39.950000000000003" customHeight="1" x14ac:dyDescent="0.25">
      <c r="A168" s="11" t="s">
        <v>132</v>
      </c>
      <c r="B168" s="312" t="s">
        <v>132</v>
      </c>
      <c r="C168" s="12" t="s">
        <v>19</v>
      </c>
      <c r="D168" s="13" t="s">
        <v>226</v>
      </c>
      <c r="E168" s="14">
        <v>2000</v>
      </c>
      <c r="F168" s="305">
        <v>0</v>
      </c>
      <c r="G168" s="14">
        <v>2000</v>
      </c>
    </row>
    <row r="169" spans="1:7" ht="12.2" customHeight="1" x14ac:dyDescent="0.25">
      <c r="A169" s="7" t="s">
        <v>132</v>
      </c>
      <c r="B169" s="310" t="s">
        <v>227</v>
      </c>
      <c r="C169" s="8" t="s">
        <v>132</v>
      </c>
      <c r="D169" s="9" t="s">
        <v>228</v>
      </c>
      <c r="E169" s="10">
        <f>E170+E171+E172+E173</f>
        <v>22000</v>
      </c>
      <c r="F169" s="306">
        <f t="shared" ref="F169:G169" si="32">F170+F171+F172+F173</f>
        <v>0</v>
      </c>
      <c r="G169" s="306">
        <f t="shared" si="32"/>
        <v>22000</v>
      </c>
    </row>
    <row r="170" spans="1:7" ht="12.2" customHeight="1" x14ac:dyDescent="0.25">
      <c r="A170" s="11" t="s">
        <v>132</v>
      </c>
      <c r="B170" s="312" t="s">
        <v>132</v>
      </c>
      <c r="C170" s="12" t="s">
        <v>149</v>
      </c>
      <c r="D170" s="13" t="s">
        <v>150</v>
      </c>
      <c r="E170" s="14">
        <v>13000</v>
      </c>
      <c r="F170" s="305">
        <v>0</v>
      </c>
      <c r="G170" s="14">
        <v>13000</v>
      </c>
    </row>
    <row r="171" spans="1:7" ht="12.2" customHeight="1" x14ac:dyDescent="0.25">
      <c r="A171" s="11" t="s">
        <v>132</v>
      </c>
      <c r="B171" s="312" t="s">
        <v>132</v>
      </c>
      <c r="C171" s="12" t="s">
        <v>158</v>
      </c>
      <c r="D171" s="13" t="s">
        <v>159</v>
      </c>
      <c r="E171" s="14">
        <v>1700</v>
      </c>
      <c r="F171" s="305">
        <v>0</v>
      </c>
      <c r="G171" s="14">
        <v>1700</v>
      </c>
    </row>
    <row r="172" spans="1:7" ht="12.2" customHeight="1" x14ac:dyDescent="0.25">
      <c r="A172" s="11" t="s">
        <v>132</v>
      </c>
      <c r="B172" s="312" t="s">
        <v>132</v>
      </c>
      <c r="C172" s="12" t="s">
        <v>151</v>
      </c>
      <c r="D172" s="13" t="s">
        <v>152</v>
      </c>
      <c r="E172" s="14">
        <v>6100</v>
      </c>
      <c r="F172" s="305">
        <v>0</v>
      </c>
      <c r="G172" s="14">
        <v>6100</v>
      </c>
    </row>
    <row r="173" spans="1:7" ht="12.2" customHeight="1" x14ac:dyDescent="0.25">
      <c r="A173" s="11" t="s">
        <v>132</v>
      </c>
      <c r="B173" s="312" t="s">
        <v>132</v>
      </c>
      <c r="C173" s="12" t="s">
        <v>197</v>
      </c>
      <c r="D173" s="13" t="s">
        <v>198</v>
      </c>
      <c r="E173" s="14">
        <v>1200</v>
      </c>
      <c r="F173" s="305">
        <v>0</v>
      </c>
      <c r="G173" s="14">
        <v>1200</v>
      </c>
    </row>
    <row r="174" spans="1:7" ht="12.2" customHeight="1" x14ac:dyDescent="0.25">
      <c r="A174" s="7" t="s">
        <v>132</v>
      </c>
      <c r="B174" s="310" t="s">
        <v>18</v>
      </c>
      <c r="C174" s="8" t="s">
        <v>132</v>
      </c>
      <c r="D174" s="9" t="s">
        <v>229</v>
      </c>
      <c r="E174" s="10">
        <f>E175+E176+E177</f>
        <v>160000</v>
      </c>
      <c r="F174" s="306">
        <f t="shared" ref="F174:G174" si="33">F175+F176+F177</f>
        <v>0</v>
      </c>
      <c r="G174" s="306">
        <f t="shared" si="33"/>
        <v>160000</v>
      </c>
    </row>
    <row r="175" spans="1:7" ht="49.15" customHeight="1" x14ac:dyDescent="0.25">
      <c r="A175" s="11" t="s">
        <v>132</v>
      </c>
      <c r="B175" s="312" t="s">
        <v>132</v>
      </c>
      <c r="C175" s="12" t="s">
        <v>102</v>
      </c>
      <c r="D175" s="13" t="s">
        <v>230</v>
      </c>
      <c r="E175" s="14">
        <v>90000</v>
      </c>
      <c r="F175" s="305">
        <v>0</v>
      </c>
      <c r="G175" s="14">
        <f>E175+F175</f>
        <v>90000</v>
      </c>
    </row>
    <row r="176" spans="1:7" ht="12.2" customHeight="1" x14ac:dyDescent="0.25">
      <c r="A176" s="11" t="s">
        <v>132</v>
      </c>
      <c r="B176" s="312" t="s">
        <v>132</v>
      </c>
      <c r="C176" s="12" t="s">
        <v>13</v>
      </c>
      <c r="D176" s="13" t="s">
        <v>184</v>
      </c>
      <c r="E176" s="14">
        <v>70000</v>
      </c>
      <c r="F176" s="305">
        <v>0</v>
      </c>
      <c r="G176" s="305">
        <f t="shared" ref="G176:G177" si="34">E176+F176</f>
        <v>70000</v>
      </c>
    </row>
    <row r="177" spans="1:7" ht="39.950000000000003" customHeight="1" x14ac:dyDescent="0.25">
      <c r="A177" s="11" t="s">
        <v>132</v>
      </c>
      <c r="B177" s="312" t="s">
        <v>132</v>
      </c>
      <c r="C177" s="12" t="s">
        <v>19</v>
      </c>
      <c r="D177" s="13" t="s">
        <v>226</v>
      </c>
      <c r="E177" s="14">
        <v>0</v>
      </c>
      <c r="F177" s="305">
        <v>0</v>
      </c>
      <c r="G177" s="305">
        <f t="shared" si="34"/>
        <v>0</v>
      </c>
    </row>
    <row r="178" spans="1:7" ht="12.2" customHeight="1" x14ac:dyDescent="0.25">
      <c r="A178" s="7" t="s">
        <v>132</v>
      </c>
      <c r="B178" s="310" t="s">
        <v>231</v>
      </c>
      <c r="C178" s="8" t="s">
        <v>132</v>
      </c>
      <c r="D178" s="9" t="s">
        <v>232</v>
      </c>
      <c r="E178" s="10">
        <f>E179+E180+E181+E182</f>
        <v>32000</v>
      </c>
      <c r="F178" s="306">
        <f t="shared" ref="F178:G178" si="35">F179+F180+F181+F182</f>
        <v>0</v>
      </c>
      <c r="G178" s="306">
        <f t="shared" si="35"/>
        <v>32000</v>
      </c>
    </row>
    <row r="179" spans="1:7" ht="12.2" customHeight="1" x14ac:dyDescent="0.25">
      <c r="A179" s="11" t="s">
        <v>132</v>
      </c>
      <c r="B179" s="312" t="s">
        <v>132</v>
      </c>
      <c r="C179" s="12" t="s">
        <v>201</v>
      </c>
      <c r="D179" s="13" t="s">
        <v>202</v>
      </c>
      <c r="E179" s="14">
        <v>10500</v>
      </c>
      <c r="F179" s="305">
        <v>0</v>
      </c>
      <c r="G179" s="14">
        <v>10500</v>
      </c>
    </row>
    <row r="180" spans="1:7" ht="12.2" customHeight="1" x14ac:dyDescent="0.25">
      <c r="A180" s="11" t="s">
        <v>132</v>
      </c>
      <c r="B180" s="312" t="s">
        <v>132</v>
      </c>
      <c r="C180" s="12" t="s">
        <v>149</v>
      </c>
      <c r="D180" s="13" t="s">
        <v>150</v>
      </c>
      <c r="E180" s="14">
        <v>14000</v>
      </c>
      <c r="F180" s="305">
        <v>0</v>
      </c>
      <c r="G180" s="14">
        <v>14000</v>
      </c>
    </row>
    <row r="181" spans="1:7" ht="12.2" customHeight="1" x14ac:dyDescent="0.25">
      <c r="A181" s="11" t="s">
        <v>132</v>
      </c>
      <c r="B181" s="312" t="s">
        <v>132</v>
      </c>
      <c r="C181" s="12" t="s">
        <v>151</v>
      </c>
      <c r="D181" s="13" t="s">
        <v>152</v>
      </c>
      <c r="E181" s="14">
        <v>3500</v>
      </c>
      <c r="F181" s="305">
        <v>0</v>
      </c>
      <c r="G181" s="14">
        <v>3500</v>
      </c>
    </row>
    <row r="182" spans="1:7" ht="12.2" customHeight="1" x14ac:dyDescent="0.25">
      <c r="A182" s="11" t="s">
        <v>132</v>
      </c>
      <c r="B182" s="312" t="s">
        <v>132</v>
      </c>
      <c r="C182" s="12" t="s">
        <v>153</v>
      </c>
      <c r="D182" s="13" t="s">
        <v>154</v>
      </c>
      <c r="E182" s="14">
        <v>4000</v>
      </c>
      <c r="F182" s="305">
        <v>0</v>
      </c>
      <c r="G182" s="14">
        <v>4000</v>
      </c>
    </row>
    <row r="183" spans="1:7" ht="12.2" customHeight="1" x14ac:dyDescent="0.25">
      <c r="A183" s="3" t="s">
        <v>233</v>
      </c>
      <c r="B183" s="311" t="s">
        <v>132</v>
      </c>
      <c r="C183" s="4" t="s">
        <v>132</v>
      </c>
      <c r="D183" s="5" t="s">
        <v>234</v>
      </c>
      <c r="E183" s="6">
        <f>E184</f>
        <v>416000</v>
      </c>
      <c r="F183" s="307">
        <f t="shared" ref="F183:G183" si="36">F184</f>
        <v>0</v>
      </c>
      <c r="G183" s="307">
        <f t="shared" si="36"/>
        <v>416000</v>
      </c>
    </row>
    <row r="184" spans="1:7" ht="39.950000000000003" customHeight="1" x14ac:dyDescent="0.25">
      <c r="A184" s="7" t="s">
        <v>132</v>
      </c>
      <c r="B184" s="310" t="s">
        <v>235</v>
      </c>
      <c r="C184" s="8" t="s">
        <v>132</v>
      </c>
      <c r="D184" s="9" t="s">
        <v>236</v>
      </c>
      <c r="E184" s="10">
        <f>E185+E186</f>
        <v>416000</v>
      </c>
      <c r="F184" s="306">
        <f t="shared" ref="F184:G184" si="37">F185+F186</f>
        <v>0</v>
      </c>
      <c r="G184" s="306">
        <f t="shared" si="37"/>
        <v>416000</v>
      </c>
    </row>
    <row r="185" spans="1:7" ht="21.6" customHeight="1" x14ac:dyDescent="0.25">
      <c r="A185" s="11" t="s">
        <v>132</v>
      </c>
      <c r="B185" s="312" t="s">
        <v>132</v>
      </c>
      <c r="C185" s="12" t="s">
        <v>237</v>
      </c>
      <c r="D185" s="13" t="s">
        <v>238</v>
      </c>
      <c r="E185" s="14">
        <v>16000</v>
      </c>
      <c r="F185" s="305">
        <v>0</v>
      </c>
      <c r="G185" s="14">
        <v>16000</v>
      </c>
    </row>
    <row r="186" spans="1:7" ht="30.75" customHeight="1" x14ac:dyDescent="0.25">
      <c r="A186" s="11" t="s">
        <v>132</v>
      </c>
      <c r="B186" s="312" t="s">
        <v>132</v>
      </c>
      <c r="C186" s="12" t="s">
        <v>239</v>
      </c>
      <c r="D186" s="13" t="s">
        <v>240</v>
      </c>
      <c r="E186" s="14">
        <v>400000</v>
      </c>
      <c r="F186" s="305">
        <v>0</v>
      </c>
      <c r="G186" s="14">
        <v>400000</v>
      </c>
    </row>
    <row r="187" spans="1:7" ht="12.2" customHeight="1" x14ac:dyDescent="0.25">
      <c r="A187" s="3" t="s">
        <v>67</v>
      </c>
      <c r="B187" s="311" t="s">
        <v>132</v>
      </c>
      <c r="C187" s="4" t="s">
        <v>132</v>
      </c>
      <c r="D187" s="5" t="s">
        <v>68</v>
      </c>
      <c r="E187" s="6">
        <f>E188</f>
        <v>232500</v>
      </c>
      <c r="F187" s="307">
        <f t="shared" ref="F187:G187" si="38">F188</f>
        <v>0</v>
      </c>
      <c r="G187" s="307">
        <f t="shared" si="38"/>
        <v>232500</v>
      </c>
    </row>
    <row r="188" spans="1:7" ht="12.2" customHeight="1" x14ac:dyDescent="0.25">
      <c r="A188" s="7" t="s">
        <v>132</v>
      </c>
      <c r="B188" s="310" t="s">
        <v>241</v>
      </c>
      <c r="C188" s="8" t="s">
        <v>132</v>
      </c>
      <c r="D188" s="9" t="s">
        <v>242</v>
      </c>
      <c r="E188" s="10">
        <f>E189</f>
        <v>232500</v>
      </c>
      <c r="F188" s="306">
        <f t="shared" ref="F188:G188" si="39">F189</f>
        <v>0</v>
      </c>
      <c r="G188" s="306">
        <f t="shared" si="39"/>
        <v>232500</v>
      </c>
    </row>
    <row r="189" spans="1:7" ht="12.2" customHeight="1" x14ac:dyDescent="0.25">
      <c r="A189" s="11" t="s">
        <v>132</v>
      </c>
      <c r="B189" s="312" t="s">
        <v>132</v>
      </c>
      <c r="C189" s="12" t="s">
        <v>243</v>
      </c>
      <c r="D189" s="13" t="s">
        <v>244</v>
      </c>
      <c r="E189" s="14">
        <v>232500</v>
      </c>
      <c r="F189" s="305">
        <v>0</v>
      </c>
      <c r="G189" s="14">
        <v>232500</v>
      </c>
    </row>
    <row r="190" spans="1:7" ht="12.2" customHeight="1" x14ac:dyDescent="0.25">
      <c r="A190" s="3" t="s">
        <v>20</v>
      </c>
      <c r="B190" s="311" t="s">
        <v>132</v>
      </c>
      <c r="C190" s="4" t="s">
        <v>132</v>
      </c>
      <c r="D190" s="5" t="s">
        <v>69</v>
      </c>
      <c r="E190" s="6">
        <f>E191+E213+E227+E251+E270+E272+E275+E287+E295+E302+E305</f>
        <v>27917820.639999997</v>
      </c>
      <c r="F190" s="307">
        <f t="shared" ref="F190:G190" si="40">F191+F213+F227+F251+F270+F272+F275+F287+F295+F302+F305</f>
        <v>0</v>
      </c>
      <c r="G190" s="307">
        <f t="shared" si="40"/>
        <v>27917820.639999997</v>
      </c>
    </row>
    <row r="191" spans="1:7" ht="12.2" customHeight="1" x14ac:dyDescent="0.25">
      <c r="A191" s="7" t="s">
        <v>132</v>
      </c>
      <c r="B191" s="310" t="s">
        <v>21</v>
      </c>
      <c r="C191" s="8" t="s">
        <v>132</v>
      </c>
      <c r="D191" s="9" t="s">
        <v>70</v>
      </c>
      <c r="E191" s="10">
        <f>E192+E193+E194+E195++E196+E197+E198+E199+E200+E201+E202+E203+E204+E205+E206+E207+E208+E209+E210+E211+E212</f>
        <v>15138455.489999996</v>
      </c>
      <c r="F191" s="306">
        <f t="shared" ref="F191:G191" si="41">F192+F193+F194+F195++F196+F197+F198+F199+F200+F201+F202+F203+F204+F205+F206+F207+F208+F209+F210+F211+F212</f>
        <v>0</v>
      </c>
      <c r="G191" s="306">
        <f t="shared" si="41"/>
        <v>15138455.489999996</v>
      </c>
    </row>
    <row r="192" spans="1:7" ht="30.75" customHeight="1" x14ac:dyDescent="0.25">
      <c r="A192" s="11" t="s">
        <v>132</v>
      </c>
      <c r="B192" s="312" t="s">
        <v>132</v>
      </c>
      <c r="C192" s="12" t="s">
        <v>73</v>
      </c>
      <c r="D192" s="13" t="s">
        <v>162</v>
      </c>
      <c r="E192" s="14">
        <v>3250</v>
      </c>
      <c r="F192" s="305">
        <v>0</v>
      </c>
      <c r="G192" s="14">
        <f>E192+F192</f>
        <v>3250</v>
      </c>
    </row>
    <row r="193" spans="1:7" ht="12.2" customHeight="1" x14ac:dyDescent="0.25">
      <c r="A193" s="11" t="s">
        <v>132</v>
      </c>
      <c r="B193" s="312" t="s">
        <v>132</v>
      </c>
      <c r="C193" s="12" t="s">
        <v>201</v>
      </c>
      <c r="D193" s="13" t="s">
        <v>202</v>
      </c>
      <c r="E193" s="14">
        <v>349452.77</v>
      </c>
      <c r="F193" s="305">
        <v>0</v>
      </c>
      <c r="G193" s="305">
        <f t="shared" ref="G193:G212" si="42">E193+F193</f>
        <v>349452.77</v>
      </c>
    </row>
    <row r="194" spans="1:7" ht="12.2" customHeight="1" x14ac:dyDescent="0.25">
      <c r="A194" s="11" t="s">
        <v>132</v>
      </c>
      <c r="B194" s="312" t="s">
        <v>132</v>
      </c>
      <c r="C194" s="12" t="s">
        <v>143</v>
      </c>
      <c r="D194" s="13" t="s">
        <v>144</v>
      </c>
      <c r="E194" s="14">
        <v>9399585.5</v>
      </c>
      <c r="F194" s="305">
        <v>0</v>
      </c>
      <c r="G194" s="305">
        <f t="shared" si="42"/>
        <v>9399585.5</v>
      </c>
    </row>
    <row r="195" spans="1:7" ht="12.2" customHeight="1" x14ac:dyDescent="0.25">
      <c r="A195" s="11" t="s">
        <v>132</v>
      </c>
      <c r="B195" s="312" t="s">
        <v>132</v>
      </c>
      <c r="C195" s="12" t="s">
        <v>203</v>
      </c>
      <c r="D195" s="13" t="s">
        <v>204</v>
      </c>
      <c r="E195" s="14">
        <v>750358.94</v>
      </c>
      <c r="F195" s="305">
        <v>0</v>
      </c>
      <c r="G195" s="305">
        <f t="shared" si="42"/>
        <v>750358.94</v>
      </c>
    </row>
    <row r="196" spans="1:7" ht="12.2" customHeight="1" x14ac:dyDescent="0.25">
      <c r="A196" s="11" t="s">
        <v>132</v>
      </c>
      <c r="B196" s="312" t="s">
        <v>132</v>
      </c>
      <c r="C196" s="12" t="s">
        <v>145</v>
      </c>
      <c r="D196" s="13" t="s">
        <v>146</v>
      </c>
      <c r="E196" s="14">
        <v>1706012.45</v>
      </c>
      <c r="F196" s="305">
        <v>0</v>
      </c>
      <c r="G196" s="305">
        <f t="shared" si="42"/>
        <v>1706012.45</v>
      </c>
    </row>
    <row r="197" spans="1:7" ht="21.6" customHeight="1" x14ac:dyDescent="0.25">
      <c r="A197" s="11" t="s">
        <v>132</v>
      </c>
      <c r="B197" s="312" t="s">
        <v>132</v>
      </c>
      <c r="C197" s="12" t="s">
        <v>147</v>
      </c>
      <c r="D197" s="13" t="s">
        <v>148</v>
      </c>
      <c r="E197" s="14">
        <v>221283.84</v>
      </c>
      <c r="F197" s="305">
        <v>0</v>
      </c>
      <c r="G197" s="305">
        <f t="shared" si="42"/>
        <v>221283.84</v>
      </c>
    </row>
    <row r="198" spans="1:7" ht="12.2" customHeight="1" x14ac:dyDescent="0.25">
      <c r="A198" s="11" t="s">
        <v>132</v>
      </c>
      <c r="B198" s="312" t="s">
        <v>132</v>
      </c>
      <c r="C198" s="12" t="s">
        <v>156</v>
      </c>
      <c r="D198" s="13" t="s">
        <v>157</v>
      </c>
      <c r="E198" s="14">
        <v>57452</v>
      </c>
      <c r="F198" s="305">
        <v>0</v>
      </c>
      <c r="G198" s="305">
        <f t="shared" si="42"/>
        <v>57452</v>
      </c>
    </row>
    <row r="199" spans="1:7" ht="12.2" customHeight="1" x14ac:dyDescent="0.25">
      <c r="A199" s="11" t="s">
        <v>132</v>
      </c>
      <c r="B199" s="312" t="s">
        <v>132</v>
      </c>
      <c r="C199" s="12" t="s">
        <v>149</v>
      </c>
      <c r="D199" s="13" t="s">
        <v>150</v>
      </c>
      <c r="E199" s="14">
        <v>343216.11</v>
      </c>
      <c r="F199" s="305">
        <v>0</v>
      </c>
      <c r="G199" s="305">
        <f t="shared" si="42"/>
        <v>343216.11</v>
      </c>
    </row>
    <row r="200" spans="1:7" ht="12.2" customHeight="1" x14ac:dyDescent="0.25">
      <c r="A200" s="11" t="s">
        <v>132</v>
      </c>
      <c r="B200" s="312" t="s">
        <v>132</v>
      </c>
      <c r="C200" s="12" t="s">
        <v>245</v>
      </c>
      <c r="D200" s="13" t="s">
        <v>246</v>
      </c>
      <c r="E200" s="14">
        <v>104200</v>
      </c>
      <c r="F200" s="305">
        <v>0</v>
      </c>
      <c r="G200" s="305">
        <f t="shared" si="42"/>
        <v>104200</v>
      </c>
    </row>
    <row r="201" spans="1:7" ht="12.2" customHeight="1" x14ac:dyDescent="0.25">
      <c r="A201" s="11" t="s">
        <v>132</v>
      </c>
      <c r="B201" s="312" t="s">
        <v>132</v>
      </c>
      <c r="C201" s="12" t="s">
        <v>158</v>
      </c>
      <c r="D201" s="13" t="s">
        <v>159</v>
      </c>
      <c r="E201" s="14">
        <v>448091.27</v>
      </c>
      <c r="F201" s="305">
        <v>0</v>
      </c>
      <c r="G201" s="305">
        <f t="shared" si="42"/>
        <v>448091.27</v>
      </c>
    </row>
    <row r="202" spans="1:7" ht="12.2" customHeight="1" x14ac:dyDescent="0.25">
      <c r="A202" s="11" t="s">
        <v>132</v>
      </c>
      <c r="B202" s="312" t="s">
        <v>132</v>
      </c>
      <c r="C202" s="12" t="s">
        <v>163</v>
      </c>
      <c r="D202" s="13" t="s">
        <v>164</v>
      </c>
      <c r="E202" s="14">
        <v>138473</v>
      </c>
      <c r="F202" s="305">
        <v>0</v>
      </c>
      <c r="G202" s="305">
        <f t="shared" si="42"/>
        <v>138473</v>
      </c>
    </row>
    <row r="203" spans="1:7" ht="12.2" customHeight="1" x14ac:dyDescent="0.25">
      <c r="A203" s="11" t="s">
        <v>132</v>
      </c>
      <c r="B203" s="312" t="s">
        <v>132</v>
      </c>
      <c r="C203" s="12" t="s">
        <v>207</v>
      </c>
      <c r="D203" s="13" t="s">
        <v>208</v>
      </c>
      <c r="E203" s="14">
        <v>27340</v>
      </c>
      <c r="F203" s="305">
        <v>0</v>
      </c>
      <c r="G203" s="305">
        <f t="shared" si="42"/>
        <v>27340</v>
      </c>
    </row>
    <row r="204" spans="1:7" ht="12.2" customHeight="1" x14ac:dyDescent="0.25">
      <c r="A204" s="11" t="s">
        <v>132</v>
      </c>
      <c r="B204" s="312" t="s">
        <v>132</v>
      </c>
      <c r="C204" s="12" t="s">
        <v>151</v>
      </c>
      <c r="D204" s="13" t="s">
        <v>152</v>
      </c>
      <c r="E204" s="14">
        <v>255956.01</v>
      </c>
      <c r="F204" s="305">
        <v>0</v>
      </c>
      <c r="G204" s="305">
        <f t="shared" si="42"/>
        <v>255956.01</v>
      </c>
    </row>
    <row r="205" spans="1:7" ht="21.6" customHeight="1" x14ac:dyDescent="0.25">
      <c r="A205" s="11" t="s">
        <v>132</v>
      </c>
      <c r="B205" s="312" t="s">
        <v>132</v>
      </c>
      <c r="C205" s="12" t="s">
        <v>247</v>
      </c>
      <c r="D205" s="13" t="s">
        <v>248</v>
      </c>
      <c r="E205" s="14">
        <v>82500</v>
      </c>
      <c r="F205" s="305">
        <v>0</v>
      </c>
      <c r="G205" s="305">
        <f t="shared" si="42"/>
        <v>82500</v>
      </c>
    </row>
    <row r="206" spans="1:7" ht="12.2" customHeight="1" x14ac:dyDescent="0.25">
      <c r="A206" s="11" t="s">
        <v>132</v>
      </c>
      <c r="B206" s="312" t="s">
        <v>132</v>
      </c>
      <c r="C206" s="12" t="s">
        <v>197</v>
      </c>
      <c r="D206" s="13" t="s">
        <v>198</v>
      </c>
      <c r="E206" s="14">
        <v>39220</v>
      </c>
      <c r="F206" s="305">
        <v>0</v>
      </c>
      <c r="G206" s="305">
        <f t="shared" si="42"/>
        <v>39220</v>
      </c>
    </row>
    <row r="207" spans="1:7" ht="12.2" customHeight="1" x14ac:dyDescent="0.25">
      <c r="A207" s="11" t="s">
        <v>132</v>
      </c>
      <c r="B207" s="312" t="s">
        <v>132</v>
      </c>
      <c r="C207" s="12" t="s">
        <v>211</v>
      </c>
      <c r="D207" s="13" t="s">
        <v>212</v>
      </c>
      <c r="E207" s="14">
        <v>11600</v>
      </c>
      <c r="F207" s="305">
        <v>0</v>
      </c>
      <c r="G207" s="305">
        <f t="shared" si="42"/>
        <v>11600</v>
      </c>
    </row>
    <row r="208" spans="1:7" ht="12.2" customHeight="1" x14ac:dyDescent="0.25">
      <c r="A208" s="11" t="s">
        <v>132</v>
      </c>
      <c r="B208" s="312" t="s">
        <v>132</v>
      </c>
      <c r="C208" s="12" t="s">
        <v>153</v>
      </c>
      <c r="D208" s="13" t="s">
        <v>154</v>
      </c>
      <c r="E208" s="14">
        <v>12869</v>
      </c>
      <c r="F208" s="305">
        <v>0</v>
      </c>
      <c r="G208" s="305">
        <f t="shared" si="42"/>
        <v>12869</v>
      </c>
    </row>
    <row r="209" spans="1:7" ht="12.2" customHeight="1" x14ac:dyDescent="0.25">
      <c r="A209" s="11" t="s">
        <v>132</v>
      </c>
      <c r="B209" s="312" t="s">
        <v>132</v>
      </c>
      <c r="C209" s="12" t="s">
        <v>213</v>
      </c>
      <c r="D209" s="13" t="s">
        <v>214</v>
      </c>
      <c r="E209" s="14">
        <v>550321</v>
      </c>
      <c r="F209" s="305">
        <v>0</v>
      </c>
      <c r="G209" s="305">
        <f t="shared" si="42"/>
        <v>550321</v>
      </c>
    </row>
    <row r="210" spans="1:7" ht="12.2" customHeight="1" x14ac:dyDescent="0.25">
      <c r="A210" s="11" t="s">
        <v>132</v>
      </c>
      <c r="B210" s="312" t="s">
        <v>132</v>
      </c>
      <c r="C210" s="12" t="s">
        <v>249</v>
      </c>
      <c r="D210" s="13" t="s">
        <v>250</v>
      </c>
      <c r="E210" s="14">
        <v>1000</v>
      </c>
      <c r="F210" s="305">
        <v>0</v>
      </c>
      <c r="G210" s="305">
        <f t="shared" si="42"/>
        <v>1000</v>
      </c>
    </row>
    <row r="211" spans="1:7" ht="21.6" customHeight="1" x14ac:dyDescent="0.25">
      <c r="A211" s="11" t="s">
        <v>132</v>
      </c>
      <c r="B211" s="312" t="s">
        <v>132</v>
      </c>
      <c r="C211" s="12" t="s">
        <v>215</v>
      </c>
      <c r="D211" s="13" t="s">
        <v>216</v>
      </c>
      <c r="E211" s="14">
        <v>2500</v>
      </c>
      <c r="F211" s="305">
        <v>0</v>
      </c>
      <c r="G211" s="305">
        <f t="shared" si="42"/>
        <v>2500</v>
      </c>
    </row>
    <row r="212" spans="1:7" ht="12.2" customHeight="1" x14ac:dyDescent="0.25">
      <c r="A212" s="11" t="s">
        <v>132</v>
      </c>
      <c r="B212" s="312" t="s">
        <v>132</v>
      </c>
      <c r="C212" s="12" t="s">
        <v>8</v>
      </c>
      <c r="D212" s="13" t="s">
        <v>155</v>
      </c>
      <c r="E212" s="14">
        <v>633773.6</v>
      </c>
      <c r="F212" s="305">
        <v>0</v>
      </c>
      <c r="G212" s="305">
        <f t="shared" si="42"/>
        <v>633773.6</v>
      </c>
    </row>
    <row r="213" spans="1:7" ht="12.2" customHeight="1" x14ac:dyDescent="0.25">
      <c r="A213" s="7" t="s">
        <v>132</v>
      </c>
      <c r="B213" s="310" t="s">
        <v>71</v>
      </c>
      <c r="C213" s="8" t="s">
        <v>132</v>
      </c>
      <c r="D213" s="9" t="s">
        <v>72</v>
      </c>
      <c r="E213" s="10">
        <f>E214+E215+E216+E217+E218+E219+E220+E221+E222+E223+E224+E225+E226</f>
        <v>733789.45</v>
      </c>
      <c r="F213" s="306">
        <f t="shared" ref="F213:G213" si="43">F214+F215+F216+F217+F218+F219+F220+F221+F222+F223+F224+F225+F226</f>
        <v>0</v>
      </c>
      <c r="G213" s="306">
        <f t="shared" si="43"/>
        <v>733789.45</v>
      </c>
    </row>
    <row r="214" spans="1:7" ht="12.2" customHeight="1" x14ac:dyDescent="0.25">
      <c r="A214" s="11" t="s">
        <v>132</v>
      </c>
      <c r="B214" s="312" t="s">
        <v>132</v>
      </c>
      <c r="C214" s="12" t="s">
        <v>201</v>
      </c>
      <c r="D214" s="13" t="s">
        <v>202</v>
      </c>
      <c r="E214" s="14">
        <v>4164</v>
      </c>
      <c r="F214" s="305">
        <v>0</v>
      </c>
      <c r="G214" s="14">
        <v>4164</v>
      </c>
    </row>
    <row r="215" spans="1:7" ht="12.2" customHeight="1" x14ac:dyDescent="0.25">
      <c r="A215" s="11" t="s">
        <v>132</v>
      </c>
      <c r="B215" s="312" t="s">
        <v>132</v>
      </c>
      <c r="C215" s="12" t="s">
        <v>143</v>
      </c>
      <c r="D215" s="13" t="s">
        <v>144</v>
      </c>
      <c r="E215" s="14">
        <v>477375</v>
      </c>
      <c r="F215" s="305">
        <v>0</v>
      </c>
      <c r="G215" s="14">
        <v>477375</v>
      </c>
    </row>
    <row r="216" spans="1:7" ht="12.2" customHeight="1" x14ac:dyDescent="0.25">
      <c r="A216" s="11" t="s">
        <v>132</v>
      </c>
      <c r="B216" s="312" t="s">
        <v>132</v>
      </c>
      <c r="C216" s="12" t="s">
        <v>203</v>
      </c>
      <c r="D216" s="13" t="s">
        <v>204</v>
      </c>
      <c r="E216" s="14">
        <v>38816.449999999997</v>
      </c>
      <c r="F216" s="305">
        <v>0</v>
      </c>
      <c r="G216" s="14">
        <v>38816.449999999997</v>
      </c>
    </row>
    <row r="217" spans="1:7" ht="12.2" customHeight="1" x14ac:dyDescent="0.25">
      <c r="A217" s="11" t="s">
        <v>132</v>
      </c>
      <c r="B217" s="312" t="s">
        <v>132</v>
      </c>
      <c r="C217" s="12" t="s">
        <v>145</v>
      </c>
      <c r="D217" s="13" t="s">
        <v>146</v>
      </c>
      <c r="E217" s="14">
        <v>92948</v>
      </c>
      <c r="F217" s="305">
        <v>0</v>
      </c>
      <c r="G217" s="14">
        <v>92948</v>
      </c>
    </row>
    <row r="218" spans="1:7" ht="21.6" customHeight="1" x14ac:dyDescent="0.25">
      <c r="A218" s="11" t="s">
        <v>132</v>
      </c>
      <c r="B218" s="312" t="s">
        <v>132</v>
      </c>
      <c r="C218" s="12" t="s">
        <v>147</v>
      </c>
      <c r="D218" s="13" t="s">
        <v>148</v>
      </c>
      <c r="E218" s="14">
        <v>13045</v>
      </c>
      <c r="F218" s="305">
        <v>0</v>
      </c>
      <c r="G218" s="14">
        <v>13045</v>
      </c>
    </row>
    <row r="219" spans="1:7" ht="12.2" customHeight="1" x14ac:dyDescent="0.25">
      <c r="A219" s="11" t="s">
        <v>132</v>
      </c>
      <c r="B219" s="312" t="s">
        <v>132</v>
      </c>
      <c r="C219" s="12" t="s">
        <v>149</v>
      </c>
      <c r="D219" s="13" t="s">
        <v>150</v>
      </c>
      <c r="E219" s="14">
        <v>19100</v>
      </c>
      <c r="F219" s="305">
        <v>0</v>
      </c>
      <c r="G219" s="14">
        <v>19100</v>
      </c>
    </row>
    <row r="220" spans="1:7" ht="12.2" customHeight="1" x14ac:dyDescent="0.25">
      <c r="A220" s="11" t="s">
        <v>132</v>
      </c>
      <c r="B220" s="312" t="s">
        <v>132</v>
      </c>
      <c r="C220" s="12" t="s">
        <v>245</v>
      </c>
      <c r="D220" s="13" t="s">
        <v>246</v>
      </c>
      <c r="E220" s="14">
        <v>3500</v>
      </c>
      <c r="F220" s="305">
        <v>0</v>
      </c>
      <c r="G220" s="14">
        <v>3500</v>
      </c>
    </row>
    <row r="221" spans="1:7" ht="12.2" customHeight="1" x14ac:dyDescent="0.25">
      <c r="A221" s="11" t="s">
        <v>132</v>
      </c>
      <c r="B221" s="312" t="s">
        <v>132</v>
      </c>
      <c r="C221" s="12" t="s">
        <v>158</v>
      </c>
      <c r="D221" s="13" t="s">
        <v>159</v>
      </c>
      <c r="E221" s="14">
        <v>21000</v>
      </c>
      <c r="F221" s="305">
        <v>0</v>
      </c>
      <c r="G221" s="14">
        <v>21000</v>
      </c>
    </row>
    <row r="222" spans="1:7" ht="12.2" customHeight="1" x14ac:dyDescent="0.25">
      <c r="A222" s="11" t="s">
        <v>132</v>
      </c>
      <c r="B222" s="312" t="s">
        <v>132</v>
      </c>
      <c r="C222" s="12" t="s">
        <v>163</v>
      </c>
      <c r="D222" s="13" t="s">
        <v>164</v>
      </c>
      <c r="E222" s="14">
        <v>24100</v>
      </c>
      <c r="F222" s="305">
        <v>0</v>
      </c>
      <c r="G222" s="14">
        <v>24100</v>
      </c>
    </row>
    <row r="223" spans="1:7" ht="12.2" customHeight="1" x14ac:dyDescent="0.25">
      <c r="A223" s="11" t="s">
        <v>132</v>
      </c>
      <c r="B223" s="312" t="s">
        <v>132</v>
      </c>
      <c r="C223" s="12" t="s">
        <v>207</v>
      </c>
      <c r="D223" s="13" t="s">
        <v>208</v>
      </c>
      <c r="E223" s="14">
        <v>1200</v>
      </c>
      <c r="F223" s="305">
        <v>0</v>
      </c>
      <c r="G223" s="14">
        <v>1200</v>
      </c>
    </row>
    <row r="224" spans="1:7" ht="12.2" customHeight="1" x14ac:dyDescent="0.25">
      <c r="A224" s="11" t="s">
        <v>132</v>
      </c>
      <c r="B224" s="312" t="s">
        <v>132</v>
      </c>
      <c r="C224" s="12" t="s">
        <v>151</v>
      </c>
      <c r="D224" s="13" t="s">
        <v>152</v>
      </c>
      <c r="E224" s="14">
        <v>4100</v>
      </c>
      <c r="F224" s="305">
        <v>0</v>
      </c>
      <c r="G224" s="14">
        <v>4100</v>
      </c>
    </row>
    <row r="225" spans="1:7" ht="12.2" customHeight="1" x14ac:dyDescent="0.25">
      <c r="A225" s="11" t="s">
        <v>132</v>
      </c>
      <c r="B225" s="312" t="s">
        <v>132</v>
      </c>
      <c r="C225" s="12" t="s">
        <v>197</v>
      </c>
      <c r="D225" s="13" t="s">
        <v>198</v>
      </c>
      <c r="E225" s="14">
        <v>1000</v>
      </c>
      <c r="F225" s="305">
        <v>0</v>
      </c>
      <c r="G225" s="14">
        <v>1000</v>
      </c>
    </row>
    <row r="226" spans="1:7" ht="12.2" customHeight="1" x14ac:dyDescent="0.25">
      <c r="A226" s="11" t="s">
        <v>132</v>
      </c>
      <c r="B226" s="312" t="s">
        <v>132</v>
      </c>
      <c r="C226" s="12" t="s">
        <v>213</v>
      </c>
      <c r="D226" s="13" t="s">
        <v>214</v>
      </c>
      <c r="E226" s="14">
        <v>33441</v>
      </c>
      <c r="F226" s="305">
        <v>0</v>
      </c>
      <c r="G226" s="14">
        <v>33441</v>
      </c>
    </row>
    <row r="227" spans="1:7" ht="12.2" customHeight="1" x14ac:dyDescent="0.25">
      <c r="A227" s="7" t="s">
        <v>132</v>
      </c>
      <c r="B227" s="310" t="s">
        <v>22</v>
      </c>
      <c r="C227" s="8" t="s">
        <v>132</v>
      </c>
      <c r="D227" s="9" t="s">
        <v>251</v>
      </c>
      <c r="E227" s="10">
        <f>E228+E229+E230+E231+E232+E233+E234+E235+E236+E237+E238+E239+E240+E241+E242+E243+E244+E245+E246+E247+E248+E249+E250</f>
        <v>6347216</v>
      </c>
      <c r="F227" s="306">
        <f t="shared" ref="F227:G227" si="44">F228+F229+F230+F231+F232+F233+F234+F235+F236+F237+F238+F239+F240+F241+F242+F243+F244+F245+F246+F247+F248+F249+F250</f>
        <v>0</v>
      </c>
      <c r="G227" s="306">
        <f t="shared" si="44"/>
        <v>6347216</v>
      </c>
    </row>
    <row r="228" spans="1:7" ht="30.75" customHeight="1" x14ac:dyDescent="0.25">
      <c r="A228" s="11" t="s">
        <v>132</v>
      </c>
      <c r="B228" s="312" t="s">
        <v>132</v>
      </c>
      <c r="C228" s="12" t="s">
        <v>73</v>
      </c>
      <c r="D228" s="13" t="s">
        <v>162</v>
      </c>
      <c r="E228" s="14">
        <v>40000</v>
      </c>
      <c r="F228" s="305">
        <v>0</v>
      </c>
      <c r="G228" s="14">
        <f>E228+F228</f>
        <v>40000</v>
      </c>
    </row>
    <row r="229" spans="1:7" ht="21.6" customHeight="1" x14ac:dyDescent="0.25">
      <c r="A229" s="11" t="s">
        <v>132</v>
      </c>
      <c r="B229" s="312" t="s">
        <v>132</v>
      </c>
      <c r="C229" s="12" t="s">
        <v>252</v>
      </c>
      <c r="D229" s="13" t="s">
        <v>253</v>
      </c>
      <c r="E229" s="14">
        <v>1560000</v>
      </c>
      <c r="F229" s="305">
        <v>0</v>
      </c>
      <c r="G229" s="305">
        <f t="shared" ref="G229:G250" si="45">E229+F229</f>
        <v>1560000</v>
      </c>
    </row>
    <row r="230" spans="1:7" ht="12.2" customHeight="1" x14ac:dyDescent="0.25">
      <c r="A230" s="11" t="s">
        <v>132</v>
      </c>
      <c r="B230" s="312" t="s">
        <v>132</v>
      </c>
      <c r="C230" s="12" t="s">
        <v>201</v>
      </c>
      <c r="D230" s="13" t="s">
        <v>202</v>
      </c>
      <c r="E230" s="14">
        <v>61337</v>
      </c>
      <c r="F230" s="305">
        <v>0</v>
      </c>
      <c r="G230" s="305">
        <f t="shared" si="45"/>
        <v>61337</v>
      </c>
    </row>
    <row r="231" spans="1:7" ht="12.2" customHeight="1" x14ac:dyDescent="0.25">
      <c r="A231" s="11" t="s">
        <v>132</v>
      </c>
      <c r="B231" s="312" t="s">
        <v>132</v>
      </c>
      <c r="C231" s="12" t="s">
        <v>143</v>
      </c>
      <c r="D231" s="13" t="s">
        <v>144</v>
      </c>
      <c r="E231" s="14">
        <v>2717038.55</v>
      </c>
      <c r="F231" s="305">
        <v>0</v>
      </c>
      <c r="G231" s="305">
        <f t="shared" si="45"/>
        <v>2717038.55</v>
      </c>
    </row>
    <row r="232" spans="1:7" ht="12.2" customHeight="1" x14ac:dyDescent="0.25">
      <c r="A232" s="11" t="s">
        <v>132</v>
      </c>
      <c r="B232" s="312" t="s">
        <v>132</v>
      </c>
      <c r="C232" s="12" t="s">
        <v>203</v>
      </c>
      <c r="D232" s="13" t="s">
        <v>204</v>
      </c>
      <c r="E232" s="14">
        <v>198322.45</v>
      </c>
      <c r="F232" s="305">
        <v>0</v>
      </c>
      <c r="G232" s="305">
        <f t="shared" si="45"/>
        <v>198322.45</v>
      </c>
    </row>
    <row r="233" spans="1:7" ht="12.2" customHeight="1" x14ac:dyDescent="0.25">
      <c r="A233" s="11" t="s">
        <v>132</v>
      </c>
      <c r="B233" s="312" t="s">
        <v>132</v>
      </c>
      <c r="C233" s="12" t="s">
        <v>145</v>
      </c>
      <c r="D233" s="13" t="s">
        <v>146</v>
      </c>
      <c r="E233" s="14">
        <v>481936</v>
      </c>
      <c r="F233" s="305">
        <v>0</v>
      </c>
      <c r="G233" s="305">
        <f t="shared" si="45"/>
        <v>481936</v>
      </c>
    </row>
    <row r="234" spans="1:7" ht="21.6" customHeight="1" x14ac:dyDescent="0.25">
      <c r="A234" s="11" t="s">
        <v>132</v>
      </c>
      <c r="B234" s="312" t="s">
        <v>132</v>
      </c>
      <c r="C234" s="12" t="s">
        <v>147</v>
      </c>
      <c r="D234" s="13" t="s">
        <v>148</v>
      </c>
      <c r="E234" s="14">
        <v>60331</v>
      </c>
      <c r="F234" s="305">
        <v>0</v>
      </c>
      <c r="G234" s="305">
        <f t="shared" si="45"/>
        <v>60331</v>
      </c>
    </row>
    <row r="235" spans="1:7" ht="12.2" customHeight="1" x14ac:dyDescent="0.25">
      <c r="A235" s="11" t="s">
        <v>132</v>
      </c>
      <c r="B235" s="312" t="s">
        <v>132</v>
      </c>
      <c r="C235" s="12" t="s">
        <v>156</v>
      </c>
      <c r="D235" s="13" t="s">
        <v>157</v>
      </c>
      <c r="E235" s="14">
        <v>6000</v>
      </c>
      <c r="F235" s="305">
        <v>0</v>
      </c>
      <c r="G235" s="305">
        <f t="shared" si="45"/>
        <v>6000</v>
      </c>
    </row>
    <row r="236" spans="1:7" ht="12.2" customHeight="1" x14ac:dyDescent="0.25">
      <c r="A236" s="11" t="s">
        <v>132</v>
      </c>
      <c r="B236" s="312" t="s">
        <v>132</v>
      </c>
      <c r="C236" s="12" t="s">
        <v>149</v>
      </c>
      <c r="D236" s="13" t="s">
        <v>150</v>
      </c>
      <c r="E236" s="14">
        <v>135500</v>
      </c>
      <c r="F236" s="305">
        <v>0</v>
      </c>
      <c r="G236" s="305">
        <f t="shared" si="45"/>
        <v>135500</v>
      </c>
    </row>
    <row r="237" spans="1:7" ht="12.2" customHeight="1" x14ac:dyDescent="0.25">
      <c r="A237" s="11" t="s">
        <v>132</v>
      </c>
      <c r="B237" s="312" t="s">
        <v>132</v>
      </c>
      <c r="C237" s="12" t="s">
        <v>254</v>
      </c>
      <c r="D237" s="13" t="s">
        <v>255</v>
      </c>
      <c r="E237" s="14">
        <v>434430</v>
      </c>
      <c r="F237" s="305">
        <v>0</v>
      </c>
      <c r="G237" s="305">
        <f t="shared" si="45"/>
        <v>434430</v>
      </c>
    </row>
    <row r="238" spans="1:7" ht="12.2" customHeight="1" x14ac:dyDescent="0.25">
      <c r="A238" s="11" t="s">
        <v>132</v>
      </c>
      <c r="B238" s="312" t="s">
        <v>132</v>
      </c>
      <c r="C238" s="12" t="s">
        <v>245</v>
      </c>
      <c r="D238" s="13" t="s">
        <v>246</v>
      </c>
      <c r="E238" s="14">
        <v>20999</v>
      </c>
      <c r="F238" s="305">
        <v>0</v>
      </c>
      <c r="G238" s="305">
        <f t="shared" si="45"/>
        <v>20999</v>
      </c>
    </row>
    <row r="239" spans="1:7" ht="12.2" customHeight="1" x14ac:dyDescent="0.25">
      <c r="A239" s="11" t="s">
        <v>132</v>
      </c>
      <c r="B239" s="312" t="s">
        <v>132</v>
      </c>
      <c r="C239" s="12" t="s">
        <v>158</v>
      </c>
      <c r="D239" s="13" t="s">
        <v>159</v>
      </c>
      <c r="E239" s="14">
        <v>263000</v>
      </c>
      <c r="F239" s="305">
        <v>0</v>
      </c>
      <c r="G239" s="305">
        <f t="shared" si="45"/>
        <v>263000</v>
      </c>
    </row>
    <row r="240" spans="1:7" ht="12.2" customHeight="1" x14ac:dyDescent="0.25">
      <c r="A240" s="11" t="s">
        <v>132</v>
      </c>
      <c r="B240" s="312" t="s">
        <v>132</v>
      </c>
      <c r="C240" s="12" t="s">
        <v>163</v>
      </c>
      <c r="D240" s="13" t="s">
        <v>164</v>
      </c>
      <c r="E240" s="14">
        <v>8000</v>
      </c>
      <c r="F240" s="305">
        <v>0</v>
      </c>
      <c r="G240" s="305">
        <f t="shared" si="45"/>
        <v>8000</v>
      </c>
    </row>
    <row r="241" spans="1:7" ht="12.2" customHeight="1" x14ac:dyDescent="0.25">
      <c r="A241" s="11" t="s">
        <v>132</v>
      </c>
      <c r="B241" s="312" t="s">
        <v>132</v>
      </c>
      <c r="C241" s="12" t="s">
        <v>207</v>
      </c>
      <c r="D241" s="13" t="s">
        <v>208</v>
      </c>
      <c r="E241" s="14">
        <v>6000</v>
      </c>
      <c r="F241" s="305">
        <v>0</v>
      </c>
      <c r="G241" s="305">
        <f t="shared" si="45"/>
        <v>6000</v>
      </c>
    </row>
    <row r="242" spans="1:7" ht="12.2" customHeight="1" x14ac:dyDescent="0.25">
      <c r="A242" s="11" t="s">
        <v>132</v>
      </c>
      <c r="B242" s="312" t="s">
        <v>132</v>
      </c>
      <c r="C242" s="12" t="s">
        <v>151</v>
      </c>
      <c r="D242" s="13" t="s">
        <v>152</v>
      </c>
      <c r="E242" s="14">
        <v>85000</v>
      </c>
      <c r="F242" s="305">
        <v>0</v>
      </c>
      <c r="G242" s="305">
        <f t="shared" si="45"/>
        <v>85000</v>
      </c>
    </row>
    <row r="243" spans="1:7" ht="21.6" customHeight="1" x14ac:dyDescent="0.25">
      <c r="A243" s="11" t="s">
        <v>132</v>
      </c>
      <c r="B243" s="312" t="s">
        <v>132</v>
      </c>
      <c r="C243" s="12" t="s">
        <v>247</v>
      </c>
      <c r="D243" s="13" t="s">
        <v>248</v>
      </c>
      <c r="E243" s="14">
        <v>65000</v>
      </c>
      <c r="F243" s="305">
        <v>0</v>
      </c>
      <c r="G243" s="305">
        <f t="shared" si="45"/>
        <v>65000</v>
      </c>
    </row>
    <row r="244" spans="1:7" ht="12.2" customHeight="1" x14ac:dyDescent="0.25">
      <c r="A244" s="11" t="s">
        <v>132</v>
      </c>
      <c r="B244" s="312" t="s">
        <v>132</v>
      </c>
      <c r="C244" s="12" t="s">
        <v>197</v>
      </c>
      <c r="D244" s="13" t="s">
        <v>198</v>
      </c>
      <c r="E244" s="14">
        <v>6800</v>
      </c>
      <c r="F244" s="305">
        <v>0</v>
      </c>
      <c r="G244" s="305">
        <f t="shared" si="45"/>
        <v>6800</v>
      </c>
    </row>
    <row r="245" spans="1:7" ht="12.2" customHeight="1" x14ac:dyDescent="0.25">
      <c r="A245" s="11" t="s">
        <v>132</v>
      </c>
      <c r="B245" s="312" t="s">
        <v>132</v>
      </c>
      <c r="C245" s="12" t="s">
        <v>211</v>
      </c>
      <c r="D245" s="13" t="s">
        <v>212</v>
      </c>
      <c r="E245" s="14">
        <v>3100</v>
      </c>
      <c r="F245" s="305">
        <v>0</v>
      </c>
      <c r="G245" s="305">
        <f t="shared" si="45"/>
        <v>3100</v>
      </c>
    </row>
    <row r="246" spans="1:7" ht="12.2" customHeight="1" x14ac:dyDescent="0.25">
      <c r="A246" s="11" t="s">
        <v>132</v>
      </c>
      <c r="B246" s="312" t="s">
        <v>132</v>
      </c>
      <c r="C246" s="12" t="s">
        <v>153</v>
      </c>
      <c r="D246" s="13" t="s">
        <v>154</v>
      </c>
      <c r="E246" s="14">
        <v>2800</v>
      </c>
      <c r="F246" s="305">
        <v>0</v>
      </c>
      <c r="G246" s="305">
        <f t="shared" si="45"/>
        <v>2800</v>
      </c>
    </row>
    <row r="247" spans="1:7" ht="12.2" customHeight="1" x14ac:dyDescent="0.25">
      <c r="A247" s="11" t="s">
        <v>132</v>
      </c>
      <c r="B247" s="312" t="s">
        <v>132</v>
      </c>
      <c r="C247" s="12" t="s">
        <v>213</v>
      </c>
      <c r="D247" s="13" t="s">
        <v>214</v>
      </c>
      <c r="E247" s="14">
        <v>144242</v>
      </c>
      <c r="F247" s="305">
        <v>0</v>
      </c>
      <c r="G247" s="305">
        <f t="shared" si="45"/>
        <v>144242</v>
      </c>
    </row>
    <row r="248" spans="1:7" ht="12.2" customHeight="1" x14ac:dyDescent="0.25">
      <c r="A248" s="11" t="s">
        <v>132</v>
      </c>
      <c r="B248" s="312" t="s">
        <v>132</v>
      </c>
      <c r="C248" s="12" t="s">
        <v>249</v>
      </c>
      <c r="D248" s="13" t="s">
        <v>250</v>
      </c>
      <c r="E248" s="14">
        <v>370</v>
      </c>
      <c r="F248" s="305">
        <v>0</v>
      </c>
      <c r="G248" s="305">
        <f t="shared" si="45"/>
        <v>370</v>
      </c>
    </row>
    <row r="249" spans="1:7" ht="21.6" customHeight="1" x14ac:dyDescent="0.25">
      <c r="A249" s="11" t="s">
        <v>132</v>
      </c>
      <c r="B249" s="312" t="s">
        <v>132</v>
      </c>
      <c r="C249" s="12" t="s">
        <v>215</v>
      </c>
      <c r="D249" s="13" t="s">
        <v>216</v>
      </c>
      <c r="E249" s="14">
        <v>1500</v>
      </c>
      <c r="F249" s="305">
        <v>0</v>
      </c>
      <c r="G249" s="305">
        <f t="shared" si="45"/>
        <v>1500</v>
      </c>
    </row>
    <row r="250" spans="1:7" ht="12.2" customHeight="1" x14ac:dyDescent="0.25">
      <c r="A250" s="11" t="s">
        <v>132</v>
      </c>
      <c r="B250" s="312" t="s">
        <v>132</v>
      </c>
      <c r="C250" s="12" t="s">
        <v>13</v>
      </c>
      <c r="D250" s="13" t="s">
        <v>184</v>
      </c>
      <c r="E250" s="14">
        <v>45510</v>
      </c>
      <c r="F250" s="305">
        <v>0</v>
      </c>
      <c r="G250" s="305">
        <f t="shared" si="45"/>
        <v>45510</v>
      </c>
    </row>
    <row r="251" spans="1:7" ht="12.2" customHeight="1" x14ac:dyDescent="0.25">
      <c r="A251" s="7" t="s">
        <v>132</v>
      </c>
      <c r="B251" s="310" t="s">
        <v>74</v>
      </c>
      <c r="C251" s="8" t="s">
        <v>132</v>
      </c>
      <c r="D251" s="9" t="s">
        <v>75</v>
      </c>
      <c r="E251" s="10">
        <f>E252+E253+E254+E255+E256+E257+E258+E259+E260+E261+E262+E263+E264+E265+E266+E267+E268+E269</f>
        <v>1621273.36</v>
      </c>
      <c r="F251" s="306">
        <f t="shared" ref="F251:G251" si="46">F252+F253+F254+F255+F256+F257+F258+F259+F260+F261+F262+F263+F264+F265+F266+F267+F268+F269</f>
        <v>0</v>
      </c>
      <c r="G251" s="306">
        <f t="shared" si="46"/>
        <v>1621273.36</v>
      </c>
    </row>
    <row r="252" spans="1:7" ht="30.75" customHeight="1" x14ac:dyDescent="0.25">
      <c r="A252" s="11" t="s">
        <v>132</v>
      </c>
      <c r="B252" s="312" t="s">
        <v>132</v>
      </c>
      <c r="C252" s="12" t="s">
        <v>256</v>
      </c>
      <c r="D252" s="13" t="s">
        <v>257</v>
      </c>
      <c r="E252" s="14">
        <v>520000</v>
      </c>
      <c r="F252" s="305">
        <v>0</v>
      </c>
      <c r="G252" s="14">
        <v>520000</v>
      </c>
    </row>
    <row r="253" spans="1:7" ht="21.6" customHeight="1" x14ac:dyDescent="0.25">
      <c r="A253" s="11" t="s">
        <v>132</v>
      </c>
      <c r="B253" s="312" t="s">
        <v>132</v>
      </c>
      <c r="C253" s="12" t="s">
        <v>252</v>
      </c>
      <c r="D253" s="13" t="s">
        <v>253</v>
      </c>
      <c r="E253" s="14">
        <v>240000</v>
      </c>
      <c r="F253" s="305">
        <v>0</v>
      </c>
      <c r="G253" s="14">
        <v>240000</v>
      </c>
    </row>
    <row r="254" spans="1:7" ht="12.2" customHeight="1" x14ac:dyDescent="0.25">
      <c r="A254" s="11" t="s">
        <v>132</v>
      </c>
      <c r="B254" s="312" t="s">
        <v>132</v>
      </c>
      <c r="C254" s="12" t="s">
        <v>201</v>
      </c>
      <c r="D254" s="13" t="s">
        <v>202</v>
      </c>
      <c r="E254" s="14">
        <v>1215.23</v>
      </c>
      <c r="F254" s="305">
        <v>0</v>
      </c>
      <c r="G254" s="14">
        <v>1215.23</v>
      </c>
    </row>
    <row r="255" spans="1:7" ht="12.2" customHeight="1" x14ac:dyDescent="0.25">
      <c r="A255" s="11" t="s">
        <v>132</v>
      </c>
      <c r="B255" s="312" t="s">
        <v>132</v>
      </c>
      <c r="C255" s="12" t="s">
        <v>143</v>
      </c>
      <c r="D255" s="13" t="s">
        <v>144</v>
      </c>
      <c r="E255" s="14">
        <v>450071.98</v>
      </c>
      <c r="F255" s="305">
        <v>0</v>
      </c>
      <c r="G255" s="14">
        <v>450071.98</v>
      </c>
    </row>
    <row r="256" spans="1:7" ht="12.2" customHeight="1" x14ac:dyDescent="0.25">
      <c r="A256" s="11" t="s">
        <v>132</v>
      </c>
      <c r="B256" s="312" t="s">
        <v>132</v>
      </c>
      <c r="C256" s="12" t="s">
        <v>203</v>
      </c>
      <c r="D256" s="13" t="s">
        <v>204</v>
      </c>
      <c r="E256" s="14">
        <v>65699.679999999993</v>
      </c>
      <c r="F256" s="305">
        <v>0</v>
      </c>
      <c r="G256" s="14">
        <v>65699.679999999993</v>
      </c>
    </row>
    <row r="257" spans="1:7" ht="12.2" customHeight="1" x14ac:dyDescent="0.25">
      <c r="A257" s="11" t="s">
        <v>132</v>
      </c>
      <c r="B257" s="312" t="s">
        <v>132</v>
      </c>
      <c r="C257" s="12" t="s">
        <v>145</v>
      </c>
      <c r="D257" s="13" t="s">
        <v>146</v>
      </c>
      <c r="E257" s="14">
        <v>92903.13</v>
      </c>
      <c r="F257" s="305">
        <v>0</v>
      </c>
      <c r="G257" s="14">
        <v>92903.13</v>
      </c>
    </row>
    <row r="258" spans="1:7" ht="21.6" customHeight="1" x14ac:dyDescent="0.25">
      <c r="A258" s="11" t="s">
        <v>132</v>
      </c>
      <c r="B258" s="312" t="s">
        <v>132</v>
      </c>
      <c r="C258" s="12" t="s">
        <v>147</v>
      </c>
      <c r="D258" s="13" t="s">
        <v>148</v>
      </c>
      <c r="E258" s="14">
        <v>10971.73</v>
      </c>
      <c r="F258" s="305">
        <v>0</v>
      </c>
      <c r="G258" s="14">
        <v>10971.73</v>
      </c>
    </row>
    <row r="259" spans="1:7" ht="12.2" customHeight="1" x14ac:dyDescent="0.25">
      <c r="A259" s="11" t="s">
        <v>132</v>
      </c>
      <c r="B259" s="312" t="s">
        <v>132</v>
      </c>
      <c r="C259" s="12" t="s">
        <v>156</v>
      </c>
      <c r="D259" s="13" t="s">
        <v>157</v>
      </c>
      <c r="E259" s="14">
        <v>2100</v>
      </c>
      <c r="F259" s="305">
        <v>0</v>
      </c>
      <c r="G259" s="14">
        <v>2100</v>
      </c>
    </row>
    <row r="260" spans="1:7" ht="12.2" customHeight="1" x14ac:dyDescent="0.25">
      <c r="A260" s="11" t="s">
        <v>132</v>
      </c>
      <c r="B260" s="312" t="s">
        <v>132</v>
      </c>
      <c r="C260" s="12" t="s">
        <v>149</v>
      </c>
      <c r="D260" s="13" t="s">
        <v>150</v>
      </c>
      <c r="E260" s="14">
        <v>52830.07</v>
      </c>
      <c r="F260" s="305">
        <v>0</v>
      </c>
      <c r="G260" s="14">
        <v>52830.07</v>
      </c>
    </row>
    <row r="261" spans="1:7" ht="12.2" customHeight="1" x14ac:dyDescent="0.25">
      <c r="A261" s="11" t="s">
        <v>132</v>
      </c>
      <c r="B261" s="312" t="s">
        <v>132</v>
      </c>
      <c r="C261" s="12" t="s">
        <v>245</v>
      </c>
      <c r="D261" s="13" t="s">
        <v>246</v>
      </c>
      <c r="E261" s="14">
        <v>2000</v>
      </c>
      <c r="F261" s="305">
        <v>0</v>
      </c>
      <c r="G261" s="14">
        <v>2000</v>
      </c>
    </row>
    <row r="262" spans="1:7" ht="12.2" customHeight="1" x14ac:dyDescent="0.25">
      <c r="A262" s="11" t="s">
        <v>132</v>
      </c>
      <c r="B262" s="312" t="s">
        <v>132</v>
      </c>
      <c r="C262" s="12" t="s">
        <v>158</v>
      </c>
      <c r="D262" s="13" t="s">
        <v>159</v>
      </c>
      <c r="E262" s="14">
        <v>84908.22</v>
      </c>
      <c r="F262" s="305">
        <v>0</v>
      </c>
      <c r="G262" s="14">
        <v>84908.22</v>
      </c>
    </row>
    <row r="263" spans="1:7" ht="12.2" customHeight="1" x14ac:dyDescent="0.25">
      <c r="A263" s="11" t="s">
        <v>132</v>
      </c>
      <c r="B263" s="312" t="s">
        <v>132</v>
      </c>
      <c r="C263" s="12" t="s">
        <v>163</v>
      </c>
      <c r="D263" s="13" t="s">
        <v>164</v>
      </c>
      <c r="E263" s="14">
        <v>20000</v>
      </c>
      <c r="F263" s="305">
        <v>0</v>
      </c>
      <c r="G263" s="14">
        <v>20000</v>
      </c>
    </row>
    <row r="264" spans="1:7" ht="12.2" customHeight="1" x14ac:dyDescent="0.25">
      <c r="A264" s="11" t="s">
        <v>132</v>
      </c>
      <c r="B264" s="312" t="s">
        <v>132</v>
      </c>
      <c r="C264" s="12" t="s">
        <v>207</v>
      </c>
      <c r="D264" s="13" t="s">
        <v>208</v>
      </c>
      <c r="E264" s="14">
        <v>1841</v>
      </c>
      <c r="F264" s="305">
        <v>0</v>
      </c>
      <c r="G264" s="14">
        <v>1841</v>
      </c>
    </row>
    <row r="265" spans="1:7" ht="12.2" customHeight="1" x14ac:dyDescent="0.25">
      <c r="A265" s="11" t="s">
        <v>132</v>
      </c>
      <c r="B265" s="312" t="s">
        <v>132</v>
      </c>
      <c r="C265" s="12" t="s">
        <v>151</v>
      </c>
      <c r="D265" s="13" t="s">
        <v>152</v>
      </c>
      <c r="E265" s="14">
        <v>48546.2</v>
      </c>
      <c r="F265" s="305">
        <v>0</v>
      </c>
      <c r="G265" s="14">
        <v>48546.2</v>
      </c>
    </row>
    <row r="266" spans="1:7" ht="12.2" customHeight="1" x14ac:dyDescent="0.25">
      <c r="A266" s="11" t="s">
        <v>132</v>
      </c>
      <c r="B266" s="312" t="s">
        <v>132</v>
      </c>
      <c r="C266" s="12" t="s">
        <v>197</v>
      </c>
      <c r="D266" s="13" t="s">
        <v>198</v>
      </c>
      <c r="E266" s="14">
        <v>4952.62</v>
      </c>
      <c r="F266" s="305">
        <v>0</v>
      </c>
      <c r="G266" s="14">
        <v>4952.62</v>
      </c>
    </row>
    <row r="267" spans="1:7" ht="12.2" customHeight="1" x14ac:dyDescent="0.25">
      <c r="A267" s="11" t="s">
        <v>132</v>
      </c>
      <c r="B267" s="312" t="s">
        <v>132</v>
      </c>
      <c r="C267" s="12" t="s">
        <v>211</v>
      </c>
      <c r="D267" s="13" t="s">
        <v>212</v>
      </c>
      <c r="E267" s="14">
        <v>0</v>
      </c>
      <c r="F267" s="305">
        <v>0</v>
      </c>
      <c r="G267" s="14">
        <v>0</v>
      </c>
    </row>
    <row r="268" spans="1:7" ht="12.2" customHeight="1" x14ac:dyDescent="0.25">
      <c r="A268" s="11" t="s">
        <v>132</v>
      </c>
      <c r="B268" s="312" t="s">
        <v>132</v>
      </c>
      <c r="C268" s="12" t="s">
        <v>153</v>
      </c>
      <c r="D268" s="13" t="s">
        <v>154</v>
      </c>
      <c r="E268" s="14">
        <v>503.5</v>
      </c>
      <c r="F268" s="305">
        <v>0</v>
      </c>
      <c r="G268" s="14">
        <v>503.5</v>
      </c>
    </row>
    <row r="269" spans="1:7" ht="12.2" customHeight="1" x14ac:dyDescent="0.25">
      <c r="A269" s="11" t="s">
        <v>132</v>
      </c>
      <c r="B269" s="312" t="s">
        <v>132</v>
      </c>
      <c r="C269" s="12" t="s">
        <v>213</v>
      </c>
      <c r="D269" s="13" t="s">
        <v>214</v>
      </c>
      <c r="E269" s="14">
        <v>22730</v>
      </c>
      <c r="F269" s="305">
        <v>0</v>
      </c>
      <c r="G269" s="14">
        <v>22730</v>
      </c>
    </row>
    <row r="270" spans="1:7" ht="12.2" customHeight="1" x14ac:dyDescent="0.25">
      <c r="A270" s="7" t="s">
        <v>132</v>
      </c>
      <c r="B270" s="310" t="s">
        <v>258</v>
      </c>
      <c r="C270" s="8" t="s">
        <v>132</v>
      </c>
      <c r="D270" s="9" t="s">
        <v>259</v>
      </c>
      <c r="E270" s="10">
        <f>E271</f>
        <v>1093000</v>
      </c>
      <c r="F270" s="306">
        <f t="shared" ref="F270:G270" si="47">F271</f>
        <v>0</v>
      </c>
      <c r="G270" s="306">
        <f t="shared" si="47"/>
        <v>1093000</v>
      </c>
    </row>
    <row r="271" spans="1:7" ht="12.2" customHeight="1" x14ac:dyDescent="0.25">
      <c r="A271" s="11" t="s">
        <v>132</v>
      </c>
      <c r="B271" s="312" t="s">
        <v>132</v>
      </c>
      <c r="C271" s="12" t="s">
        <v>151</v>
      </c>
      <c r="D271" s="13" t="s">
        <v>152</v>
      </c>
      <c r="E271" s="14">
        <v>1093000</v>
      </c>
      <c r="F271" s="305">
        <v>0</v>
      </c>
      <c r="G271" s="14">
        <v>1093000</v>
      </c>
    </row>
    <row r="272" spans="1:7" ht="12.2" customHeight="1" x14ac:dyDescent="0.25">
      <c r="A272" s="7" t="s">
        <v>132</v>
      </c>
      <c r="B272" s="310" t="s">
        <v>260</v>
      </c>
      <c r="C272" s="8" t="s">
        <v>132</v>
      </c>
      <c r="D272" s="9" t="s">
        <v>261</v>
      </c>
      <c r="E272" s="10">
        <f>E273+E274</f>
        <v>112641</v>
      </c>
      <c r="F272" s="306">
        <f t="shared" ref="F272:G272" si="48">F273+F274</f>
        <v>0</v>
      </c>
      <c r="G272" s="306">
        <f t="shared" si="48"/>
        <v>112641</v>
      </c>
    </row>
    <row r="273" spans="1:7" ht="12.2" customHeight="1" x14ac:dyDescent="0.25">
      <c r="A273" s="11" t="s">
        <v>132</v>
      </c>
      <c r="B273" s="312" t="s">
        <v>132</v>
      </c>
      <c r="C273" s="12" t="s">
        <v>151</v>
      </c>
      <c r="D273" s="13" t="s">
        <v>152</v>
      </c>
      <c r="E273" s="14">
        <v>42600</v>
      </c>
      <c r="F273" s="305">
        <v>0</v>
      </c>
      <c r="G273" s="14">
        <f>E273+F273</f>
        <v>42600</v>
      </c>
    </row>
    <row r="274" spans="1:7" ht="21.6" customHeight="1" x14ac:dyDescent="0.25">
      <c r="A274" s="11" t="s">
        <v>132</v>
      </c>
      <c r="B274" s="312" t="s">
        <v>132</v>
      </c>
      <c r="C274" s="12" t="s">
        <v>215</v>
      </c>
      <c r="D274" s="13" t="s">
        <v>216</v>
      </c>
      <c r="E274" s="14">
        <v>70041</v>
      </c>
      <c r="F274" s="305">
        <v>0</v>
      </c>
      <c r="G274" s="305">
        <f>E274+F274</f>
        <v>70041</v>
      </c>
    </row>
    <row r="275" spans="1:7" ht="12.2" customHeight="1" x14ac:dyDescent="0.25">
      <c r="A275" s="7" t="s">
        <v>132</v>
      </c>
      <c r="B275" s="310" t="s">
        <v>77</v>
      </c>
      <c r="C275" s="8" t="s">
        <v>132</v>
      </c>
      <c r="D275" s="9" t="s">
        <v>78</v>
      </c>
      <c r="E275" s="10">
        <f>E276+E277+E278+E279+E280+E281+E282+E283+E284+E285+E286</f>
        <v>685356</v>
      </c>
      <c r="F275" s="306">
        <f t="shared" ref="F275:G275" si="49">F276+F277+F278+F279+F280+F281+F282+F283+F284+F285+F286</f>
        <v>0</v>
      </c>
      <c r="G275" s="306">
        <f t="shared" si="49"/>
        <v>685356</v>
      </c>
    </row>
    <row r="276" spans="1:7" ht="12.2" customHeight="1" x14ac:dyDescent="0.25">
      <c r="A276" s="11" t="s">
        <v>132</v>
      </c>
      <c r="B276" s="312" t="s">
        <v>132</v>
      </c>
      <c r="C276" s="12" t="s">
        <v>201</v>
      </c>
      <c r="D276" s="13" t="s">
        <v>202</v>
      </c>
      <c r="E276" s="14">
        <v>2000</v>
      </c>
      <c r="F276" s="305">
        <v>0</v>
      </c>
      <c r="G276" s="14">
        <v>2000</v>
      </c>
    </row>
    <row r="277" spans="1:7" ht="12.2" customHeight="1" x14ac:dyDescent="0.25">
      <c r="A277" s="11" t="s">
        <v>132</v>
      </c>
      <c r="B277" s="312" t="s">
        <v>132</v>
      </c>
      <c r="C277" s="12" t="s">
        <v>143</v>
      </c>
      <c r="D277" s="13" t="s">
        <v>144</v>
      </c>
      <c r="E277" s="14">
        <v>298500</v>
      </c>
      <c r="F277" s="305">
        <v>0</v>
      </c>
      <c r="G277" s="14">
        <v>298500</v>
      </c>
    </row>
    <row r="278" spans="1:7" ht="12.2" customHeight="1" x14ac:dyDescent="0.25">
      <c r="A278" s="11" t="s">
        <v>132</v>
      </c>
      <c r="B278" s="312" t="s">
        <v>132</v>
      </c>
      <c r="C278" s="12" t="s">
        <v>203</v>
      </c>
      <c r="D278" s="13" t="s">
        <v>204</v>
      </c>
      <c r="E278" s="14">
        <v>19723</v>
      </c>
      <c r="F278" s="305">
        <v>0</v>
      </c>
      <c r="G278" s="14">
        <v>19723</v>
      </c>
    </row>
    <row r="279" spans="1:7" ht="12.2" customHeight="1" x14ac:dyDescent="0.25">
      <c r="A279" s="11" t="s">
        <v>132</v>
      </c>
      <c r="B279" s="312" t="s">
        <v>132</v>
      </c>
      <c r="C279" s="12" t="s">
        <v>145</v>
      </c>
      <c r="D279" s="13" t="s">
        <v>146</v>
      </c>
      <c r="E279" s="14">
        <v>51390</v>
      </c>
      <c r="F279" s="305">
        <v>0</v>
      </c>
      <c r="G279" s="14">
        <v>51390</v>
      </c>
    </row>
    <row r="280" spans="1:7" ht="21.6" customHeight="1" x14ac:dyDescent="0.25">
      <c r="A280" s="11" t="s">
        <v>132</v>
      </c>
      <c r="B280" s="312" t="s">
        <v>132</v>
      </c>
      <c r="C280" s="12" t="s">
        <v>147</v>
      </c>
      <c r="D280" s="13" t="s">
        <v>148</v>
      </c>
      <c r="E280" s="14">
        <v>7324</v>
      </c>
      <c r="F280" s="305">
        <v>0</v>
      </c>
      <c r="G280" s="14">
        <v>7324</v>
      </c>
    </row>
    <row r="281" spans="1:7" ht="12.2" customHeight="1" x14ac:dyDescent="0.25">
      <c r="A281" s="11" t="s">
        <v>132</v>
      </c>
      <c r="B281" s="312" t="s">
        <v>132</v>
      </c>
      <c r="C281" s="12" t="s">
        <v>149</v>
      </c>
      <c r="D281" s="13" t="s">
        <v>150</v>
      </c>
      <c r="E281" s="14">
        <v>28100</v>
      </c>
      <c r="F281" s="305">
        <v>0</v>
      </c>
      <c r="G281" s="14">
        <v>28100</v>
      </c>
    </row>
    <row r="282" spans="1:7" ht="12.2" customHeight="1" x14ac:dyDescent="0.25">
      <c r="A282" s="11" t="s">
        <v>132</v>
      </c>
      <c r="B282" s="312" t="s">
        <v>132</v>
      </c>
      <c r="C282" s="12" t="s">
        <v>254</v>
      </c>
      <c r="D282" s="13" t="s">
        <v>255</v>
      </c>
      <c r="E282" s="14">
        <v>262000</v>
      </c>
      <c r="F282" s="305">
        <v>0</v>
      </c>
      <c r="G282" s="14">
        <v>262000</v>
      </c>
    </row>
    <row r="283" spans="1:7" ht="12.2" customHeight="1" x14ac:dyDescent="0.25">
      <c r="A283" s="11" t="s">
        <v>132</v>
      </c>
      <c r="B283" s="312" t="s">
        <v>132</v>
      </c>
      <c r="C283" s="12" t="s">
        <v>163</v>
      </c>
      <c r="D283" s="13" t="s">
        <v>164</v>
      </c>
      <c r="E283" s="14">
        <v>0</v>
      </c>
      <c r="F283" s="305">
        <v>0</v>
      </c>
      <c r="G283" s="14">
        <v>0</v>
      </c>
    </row>
    <row r="284" spans="1:7" ht="12.2" customHeight="1" x14ac:dyDescent="0.25">
      <c r="A284" s="11" t="s">
        <v>132</v>
      </c>
      <c r="B284" s="312" t="s">
        <v>132</v>
      </c>
      <c r="C284" s="12" t="s">
        <v>207</v>
      </c>
      <c r="D284" s="13" t="s">
        <v>208</v>
      </c>
      <c r="E284" s="14">
        <v>1785</v>
      </c>
      <c r="F284" s="305">
        <v>0</v>
      </c>
      <c r="G284" s="14">
        <v>1785</v>
      </c>
    </row>
    <row r="285" spans="1:7" ht="12.2" customHeight="1" x14ac:dyDescent="0.25">
      <c r="A285" s="11" t="s">
        <v>132</v>
      </c>
      <c r="B285" s="312" t="s">
        <v>132</v>
      </c>
      <c r="C285" s="12" t="s">
        <v>151</v>
      </c>
      <c r="D285" s="13" t="s">
        <v>152</v>
      </c>
      <c r="E285" s="14">
        <v>4700</v>
      </c>
      <c r="F285" s="305">
        <v>0</v>
      </c>
      <c r="G285" s="14">
        <v>4700</v>
      </c>
    </row>
    <row r="286" spans="1:7" ht="12.2" customHeight="1" x14ac:dyDescent="0.25">
      <c r="A286" s="11" t="s">
        <v>132</v>
      </c>
      <c r="B286" s="312" t="s">
        <v>132</v>
      </c>
      <c r="C286" s="323" t="s">
        <v>213</v>
      </c>
      <c r="D286" s="13" t="s">
        <v>214</v>
      </c>
      <c r="E286" s="14">
        <v>9834</v>
      </c>
      <c r="F286" s="305">
        <v>0</v>
      </c>
      <c r="G286" s="14">
        <v>9834</v>
      </c>
    </row>
    <row r="287" spans="1:7" ht="62.25" customHeight="1" x14ac:dyDescent="0.25">
      <c r="A287" s="7" t="s">
        <v>132</v>
      </c>
      <c r="B287" s="310" t="s">
        <v>262</v>
      </c>
      <c r="C287" s="325" t="s">
        <v>132</v>
      </c>
      <c r="D287" s="322" t="s">
        <v>263</v>
      </c>
      <c r="E287" s="10">
        <f>E288+E289+E290+E291+E292+E293+E294</f>
        <v>301320</v>
      </c>
      <c r="F287" s="306">
        <f t="shared" ref="F287:G287" si="50">F288+F289+F290+F291+F292+F293+F294</f>
        <v>0</v>
      </c>
      <c r="G287" s="306">
        <f t="shared" si="50"/>
        <v>301320</v>
      </c>
    </row>
    <row r="288" spans="1:7" ht="12.2" customHeight="1" x14ac:dyDescent="0.25">
      <c r="A288" s="11" t="s">
        <v>132</v>
      </c>
      <c r="B288" s="312" t="s">
        <v>132</v>
      </c>
      <c r="C288" s="324" t="s">
        <v>143</v>
      </c>
      <c r="D288" s="13" t="s">
        <v>144</v>
      </c>
      <c r="E288" s="14">
        <v>195925</v>
      </c>
      <c r="F288" s="305">
        <v>0</v>
      </c>
      <c r="G288" s="14">
        <v>195925</v>
      </c>
    </row>
    <row r="289" spans="1:7" ht="12.2" customHeight="1" x14ac:dyDescent="0.25">
      <c r="A289" s="11" t="s">
        <v>132</v>
      </c>
      <c r="B289" s="312" t="s">
        <v>132</v>
      </c>
      <c r="C289" s="12" t="s">
        <v>203</v>
      </c>
      <c r="D289" s="13" t="s">
        <v>204</v>
      </c>
      <c r="E289" s="14">
        <v>9340</v>
      </c>
      <c r="F289" s="305">
        <v>0</v>
      </c>
      <c r="G289" s="14">
        <v>9340</v>
      </c>
    </row>
    <row r="290" spans="1:7" ht="12.2" customHeight="1" x14ac:dyDescent="0.25">
      <c r="A290" s="11" t="s">
        <v>132</v>
      </c>
      <c r="B290" s="312" t="s">
        <v>132</v>
      </c>
      <c r="C290" s="12" t="s">
        <v>145</v>
      </c>
      <c r="D290" s="319" t="s">
        <v>146</v>
      </c>
      <c r="E290" s="14">
        <v>41538</v>
      </c>
      <c r="F290" s="305">
        <v>0</v>
      </c>
      <c r="G290" s="14">
        <v>41538</v>
      </c>
    </row>
    <row r="291" spans="1:7" ht="21.6" customHeight="1" x14ac:dyDescent="0.25">
      <c r="A291" s="11" t="s">
        <v>132</v>
      </c>
      <c r="B291" s="312" t="s">
        <v>132</v>
      </c>
      <c r="C291" s="317" t="s">
        <v>147</v>
      </c>
      <c r="D291" s="321" t="s">
        <v>148</v>
      </c>
      <c r="E291" s="318">
        <v>11227</v>
      </c>
      <c r="F291" s="305">
        <v>0</v>
      </c>
      <c r="G291" s="14">
        <v>11227</v>
      </c>
    </row>
    <row r="292" spans="1:7" ht="12.2" customHeight="1" x14ac:dyDescent="0.25">
      <c r="A292" s="11" t="s">
        <v>132</v>
      </c>
      <c r="B292" s="312" t="s">
        <v>132</v>
      </c>
      <c r="C292" s="317" t="s">
        <v>149</v>
      </c>
      <c r="D292" s="321" t="s">
        <v>150</v>
      </c>
      <c r="E292" s="318">
        <v>19500</v>
      </c>
      <c r="F292" s="305">
        <v>0</v>
      </c>
      <c r="G292" s="14">
        <v>19500</v>
      </c>
    </row>
    <row r="293" spans="1:7" ht="12.2" customHeight="1" x14ac:dyDescent="0.25">
      <c r="A293" s="11" t="s">
        <v>132</v>
      </c>
      <c r="B293" s="312" t="s">
        <v>132</v>
      </c>
      <c r="C293" s="12" t="s">
        <v>245</v>
      </c>
      <c r="D293" s="320" t="s">
        <v>246</v>
      </c>
      <c r="E293" s="14">
        <v>13000</v>
      </c>
      <c r="F293" s="305">
        <v>0</v>
      </c>
      <c r="G293" s="14">
        <v>13000</v>
      </c>
    </row>
    <row r="294" spans="1:7" ht="12.2" customHeight="1" x14ac:dyDescent="0.25">
      <c r="A294" s="11" t="s">
        <v>132</v>
      </c>
      <c r="B294" s="312" t="s">
        <v>132</v>
      </c>
      <c r="C294" s="12" t="s">
        <v>163</v>
      </c>
      <c r="D294" s="13" t="s">
        <v>164</v>
      </c>
      <c r="E294" s="14">
        <v>10790</v>
      </c>
      <c r="F294" s="305">
        <v>0</v>
      </c>
      <c r="G294" s="14">
        <v>10790</v>
      </c>
    </row>
    <row r="295" spans="1:7" ht="30.75" customHeight="1" x14ac:dyDescent="0.25">
      <c r="A295" s="7" t="s">
        <v>132</v>
      </c>
      <c r="B295" s="310" t="s">
        <v>264</v>
      </c>
      <c r="C295" s="8" t="s">
        <v>132</v>
      </c>
      <c r="D295" s="9" t="s">
        <v>265</v>
      </c>
      <c r="E295" s="10">
        <f>E296+E297+E298+E299+E300+E301</f>
        <v>940774</v>
      </c>
      <c r="F295" s="306">
        <f t="shared" ref="F295:G295" si="51">F296+F297+F298+F299+F300+F301</f>
        <v>0</v>
      </c>
      <c r="G295" s="306">
        <f t="shared" si="51"/>
        <v>940774</v>
      </c>
    </row>
    <row r="296" spans="1:7" ht="12.2" customHeight="1" x14ac:dyDescent="0.25">
      <c r="A296" s="11" t="s">
        <v>132</v>
      </c>
      <c r="B296" s="312" t="s">
        <v>132</v>
      </c>
      <c r="C296" s="12" t="s">
        <v>143</v>
      </c>
      <c r="D296" s="13" t="s">
        <v>144</v>
      </c>
      <c r="E296" s="14">
        <v>716638</v>
      </c>
      <c r="F296" s="305">
        <v>0</v>
      </c>
      <c r="G296" s="14">
        <v>716638</v>
      </c>
    </row>
    <row r="297" spans="1:7" ht="12.2" customHeight="1" x14ac:dyDescent="0.25">
      <c r="A297" s="11" t="s">
        <v>132</v>
      </c>
      <c r="B297" s="312" t="s">
        <v>132</v>
      </c>
      <c r="C297" s="12" t="s">
        <v>145</v>
      </c>
      <c r="D297" s="13" t="s">
        <v>146</v>
      </c>
      <c r="E297" s="14">
        <v>144251</v>
      </c>
      <c r="F297" s="305">
        <v>0</v>
      </c>
      <c r="G297" s="14">
        <v>144251</v>
      </c>
    </row>
    <row r="298" spans="1:7" ht="21.6" customHeight="1" x14ac:dyDescent="0.25">
      <c r="A298" s="11" t="s">
        <v>132</v>
      </c>
      <c r="B298" s="312" t="s">
        <v>132</v>
      </c>
      <c r="C298" s="12" t="s">
        <v>147</v>
      </c>
      <c r="D298" s="13" t="s">
        <v>148</v>
      </c>
      <c r="E298" s="14">
        <v>24955</v>
      </c>
      <c r="F298" s="305">
        <v>0</v>
      </c>
      <c r="G298" s="14">
        <v>24955</v>
      </c>
    </row>
    <row r="299" spans="1:7" ht="12.2" customHeight="1" x14ac:dyDescent="0.25">
      <c r="A299" s="11" t="s">
        <v>132</v>
      </c>
      <c r="B299" s="312" t="s">
        <v>132</v>
      </c>
      <c r="C299" s="12" t="s">
        <v>149</v>
      </c>
      <c r="D299" s="13" t="s">
        <v>150</v>
      </c>
      <c r="E299" s="14">
        <v>17000</v>
      </c>
      <c r="F299" s="305">
        <v>0</v>
      </c>
      <c r="G299" s="14">
        <v>17000</v>
      </c>
    </row>
    <row r="300" spans="1:7" ht="12.2" customHeight="1" x14ac:dyDescent="0.25">
      <c r="A300" s="11" t="s">
        <v>132</v>
      </c>
      <c r="B300" s="312" t="s">
        <v>132</v>
      </c>
      <c r="C300" s="12" t="s">
        <v>245</v>
      </c>
      <c r="D300" s="13" t="s">
        <v>246</v>
      </c>
      <c r="E300" s="14">
        <v>26930</v>
      </c>
      <c r="F300" s="305">
        <v>0</v>
      </c>
      <c r="G300" s="14">
        <v>26930</v>
      </c>
    </row>
    <row r="301" spans="1:7" ht="12.2" customHeight="1" x14ac:dyDescent="0.25">
      <c r="A301" s="11" t="s">
        <v>132</v>
      </c>
      <c r="B301" s="312" t="s">
        <v>132</v>
      </c>
      <c r="C301" s="12" t="s">
        <v>163</v>
      </c>
      <c r="D301" s="13" t="s">
        <v>164</v>
      </c>
      <c r="E301" s="14">
        <v>11000</v>
      </c>
      <c r="F301" s="305">
        <v>0</v>
      </c>
      <c r="G301" s="14">
        <v>11000</v>
      </c>
    </row>
    <row r="302" spans="1:7" ht="30.75" customHeight="1" x14ac:dyDescent="0.25">
      <c r="A302" s="7" t="s">
        <v>132</v>
      </c>
      <c r="B302" s="310" t="s">
        <v>79</v>
      </c>
      <c r="C302" s="8" t="s">
        <v>132</v>
      </c>
      <c r="D302" s="9" t="s">
        <v>80</v>
      </c>
      <c r="E302" s="10">
        <f>E303+E304</f>
        <v>145218.96000000002</v>
      </c>
      <c r="F302" s="306">
        <f t="shared" ref="F302:G302" si="52">F303+F304</f>
        <v>0</v>
      </c>
      <c r="G302" s="306">
        <f t="shared" si="52"/>
        <v>145218.96000000002</v>
      </c>
    </row>
    <row r="303" spans="1:7" ht="12.2" customHeight="1" x14ac:dyDescent="0.25">
      <c r="A303" s="11" t="s">
        <v>132</v>
      </c>
      <c r="B303" s="312" t="s">
        <v>132</v>
      </c>
      <c r="C303" s="12" t="s">
        <v>149</v>
      </c>
      <c r="D303" s="13" t="s">
        <v>150</v>
      </c>
      <c r="E303" s="14">
        <v>1437.79</v>
      </c>
      <c r="F303" s="305">
        <v>0</v>
      </c>
      <c r="G303" s="14">
        <v>1437.79</v>
      </c>
    </row>
    <row r="304" spans="1:7" ht="12.2" customHeight="1" x14ac:dyDescent="0.25">
      <c r="A304" s="11" t="s">
        <v>132</v>
      </c>
      <c r="B304" s="312" t="s">
        <v>132</v>
      </c>
      <c r="C304" s="12" t="s">
        <v>245</v>
      </c>
      <c r="D304" s="13" t="s">
        <v>246</v>
      </c>
      <c r="E304" s="14">
        <v>143781.17000000001</v>
      </c>
      <c r="F304" s="305">
        <v>0</v>
      </c>
      <c r="G304" s="14">
        <v>143781.17000000001</v>
      </c>
    </row>
    <row r="305" spans="1:7" ht="12.2" customHeight="1" x14ac:dyDescent="0.25">
      <c r="A305" s="7" t="s">
        <v>132</v>
      </c>
      <c r="B305" s="310" t="s">
        <v>81</v>
      </c>
      <c r="C305" s="8" t="s">
        <v>132</v>
      </c>
      <c r="D305" s="9" t="s">
        <v>43</v>
      </c>
      <c r="E305" s="10">
        <f>E306+E307+E308+E309+E310+E311+E312+E313+E314+E315+E316+E317+E318+E319+E320+E321+E322+E323+E324+E325+E326+E327+E328</f>
        <v>798776.38</v>
      </c>
      <c r="F305" s="306">
        <f t="shared" ref="F305:G305" si="53">F306+F307+F308+F309+F310+F311+F312+F313+F314+F315+F316+F317+F318+F319+F320+F321+F322+F323+F324+F325+F326+F327+F328</f>
        <v>0</v>
      </c>
      <c r="G305" s="306">
        <f t="shared" si="53"/>
        <v>798776.38</v>
      </c>
    </row>
    <row r="306" spans="1:7" ht="49.15" customHeight="1" x14ac:dyDescent="0.25">
      <c r="A306" s="11" t="s">
        <v>132</v>
      </c>
      <c r="B306" s="312" t="s">
        <v>132</v>
      </c>
      <c r="C306" s="12" t="s">
        <v>82</v>
      </c>
      <c r="D306" s="13" t="s">
        <v>266</v>
      </c>
      <c r="E306" s="14">
        <v>0</v>
      </c>
      <c r="F306" s="305">
        <v>0</v>
      </c>
      <c r="G306" s="14">
        <v>0</v>
      </c>
    </row>
    <row r="307" spans="1:7" ht="72.75" customHeight="1" x14ac:dyDescent="0.25">
      <c r="A307" s="11" t="s">
        <v>132</v>
      </c>
      <c r="B307" s="312" t="s">
        <v>132</v>
      </c>
      <c r="C307" s="12" t="s">
        <v>83</v>
      </c>
      <c r="D307" s="13" t="s">
        <v>266</v>
      </c>
      <c r="E307" s="14">
        <v>0</v>
      </c>
      <c r="F307" s="305">
        <v>0</v>
      </c>
      <c r="G307" s="14">
        <v>0</v>
      </c>
    </row>
    <row r="308" spans="1:7" ht="63" customHeight="1" x14ac:dyDescent="0.25">
      <c r="A308" s="11" t="s">
        <v>132</v>
      </c>
      <c r="B308" s="312" t="s">
        <v>132</v>
      </c>
      <c r="C308" s="12" t="s">
        <v>102</v>
      </c>
      <c r="D308" s="13" t="s">
        <v>230</v>
      </c>
      <c r="E308" s="14">
        <v>26500</v>
      </c>
      <c r="F308" s="305">
        <v>0</v>
      </c>
      <c r="G308" s="14">
        <v>26500</v>
      </c>
    </row>
    <row r="309" spans="1:7" ht="12.2" customHeight="1" x14ac:dyDescent="0.25">
      <c r="A309" s="11" t="s">
        <v>132</v>
      </c>
      <c r="B309" s="312" t="s">
        <v>132</v>
      </c>
      <c r="C309" s="12" t="s">
        <v>84</v>
      </c>
      <c r="D309" s="13" t="s">
        <v>267</v>
      </c>
      <c r="E309" s="14">
        <v>83799.240000000005</v>
      </c>
      <c r="F309" s="305">
        <v>0</v>
      </c>
      <c r="G309" s="14">
        <v>83799.240000000005</v>
      </c>
    </row>
    <row r="310" spans="1:7" ht="12.2" customHeight="1" x14ac:dyDescent="0.25">
      <c r="A310" s="11" t="s">
        <v>132</v>
      </c>
      <c r="B310" s="312" t="s">
        <v>132</v>
      </c>
      <c r="C310" s="12" t="s">
        <v>85</v>
      </c>
      <c r="D310" s="13" t="s">
        <v>267</v>
      </c>
      <c r="E310" s="14">
        <v>29065.27</v>
      </c>
      <c r="F310" s="305">
        <v>0</v>
      </c>
      <c r="G310" s="14">
        <v>29065.27</v>
      </c>
    </row>
    <row r="311" spans="1:7" ht="12.2" customHeight="1" x14ac:dyDescent="0.25">
      <c r="A311" s="11" t="s">
        <v>132</v>
      </c>
      <c r="B311" s="312" t="s">
        <v>132</v>
      </c>
      <c r="C311" s="12" t="s">
        <v>268</v>
      </c>
      <c r="D311" s="13" t="s">
        <v>144</v>
      </c>
      <c r="E311" s="14">
        <v>28506.639999999999</v>
      </c>
      <c r="F311" s="305">
        <v>0</v>
      </c>
      <c r="G311" s="14">
        <v>28506.639999999999</v>
      </c>
    </row>
    <row r="312" spans="1:7" ht="12.2" customHeight="1" x14ac:dyDescent="0.25">
      <c r="A312" s="11" t="s">
        <v>132</v>
      </c>
      <c r="B312" s="312" t="s">
        <v>132</v>
      </c>
      <c r="C312" s="12" t="s">
        <v>269</v>
      </c>
      <c r="D312" s="13" t="s">
        <v>144</v>
      </c>
      <c r="E312" s="14">
        <v>3323.04</v>
      </c>
      <c r="F312" s="305">
        <v>0</v>
      </c>
      <c r="G312" s="14">
        <v>3323.04</v>
      </c>
    </row>
    <row r="313" spans="1:7" ht="12.2" customHeight="1" x14ac:dyDescent="0.25">
      <c r="A313" s="11" t="s">
        <v>132</v>
      </c>
      <c r="B313" s="312" t="s">
        <v>132</v>
      </c>
      <c r="C313" s="12" t="s">
        <v>145</v>
      </c>
      <c r="D313" s="13" t="s">
        <v>146</v>
      </c>
      <c r="E313" s="14">
        <v>983</v>
      </c>
      <c r="F313" s="305">
        <v>0</v>
      </c>
      <c r="G313" s="14">
        <v>983</v>
      </c>
    </row>
    <row r="314" spans="1:7" ht="12.2" customHeight="1" x14ac:dyDescent="0.25">
      <c r="A314" s="11" t="s">
        <v>132</v>
      </c>
      <c r="B314" s="312" t="s">
        <v>132</v>
      </c>
      <c r="C314" s="12" t="s">
        <v>270</v>
      </c>
      <c r="D314" s="13" t="s">
        <v>146</v>
      </c>
      <c r="E314" s="14">
        <v>4895.51</v>
      </c>
      <c r="F314" s="305">
        <v>0</v>
      </c>
      <c r="G314" s="14">
        <v>4895.51</v>
      </c>
    </row>
    <row r="315" spans="1:7" ht="12.2" customHeight="1" x14ac:dyDescent="0.25">
      <c r="A315" s="11" t="s">
        <v>132</v>
      </c>
      <c r="B315" s="312" t="s">
        <v>132</v>
      </c>
      <c r="C315" s="12" t="s">
        <v>271</v>
      </c>
      <c r="D315" s="13" t="s">
        <v>146</v>
      </c>
      <c r="E315" s="14">
        <v>570.71</v>
      </c>
      <c r="F315" s="305">
        <v>0</v>
      </c>
      <c r="G315" s="14">
        <v>570.71</v>
      </c>
    </row>
    <row r="316" spans="1:7" ht="21.6" customHeight="1" x14ac:dyDescent="0.25">
      <c r="A316" s="11" t="s">
        <v>132</v>
      </c>
      <c r="B316" s="312" t="s">
        <v>132</v>
      </c>
      <c r="C316" s="12" t="s">
        <v>147</v>
      </c>
      <c r="D316" s="13" t="s">
        <v>148</v>
      </c>
      <c r="E316" s="14">
        <v>140</v>
      </c>
      <c r="F316" s="305">
        <v>0</v>
      </c>
      <c r="G316" s="14">
        <v>140</v>
      </c>
    </row>
    <row r="317" spans="1:7" ht="21.6" customHeight="1" x14ac:dyDescent="0.25">
      <c r="A317" s="11" t="s">
        <v>132</v>
      </c>
      <c r="B317" s="312" t="s">
        <v>132</v>
      </c>
      <c r="C317" s="12" t="s">
        <v>272</v>
      </c>
      <c r="D317" s="13" t="s">
        <v>148</v>
      </c>
      <c r="E317" s="14">
        <v>557</v>
      </c>
      <c r="F317" s="305">
        <v>0</v>
      </c>
      <c r="G317" s="14">
        <v>557</v>
      </c>
    </row>
    <row r="318" spans="1:7" ht="21.6" customHeight="1" x14ac:dyDescent="0.25">
      <c r="A318" s="11" t="s">
        <v>132</v>
      </c>
      <c r="B318" s="312" t="s">
        <v>132</v>
      </c>
      <c r="C318" s="12" t="s">
        <v>273</v>
      </c>
      <c r="D318" s="13" t="s">
        <v>148</v>
      </c>
      <c r="E318" s="14">
        <v>64.900000000000006</v>
      </c>
      <c r="F318" s="305">
        <v>0</v>
      </c>
      <c r="G318" s="14">
        <v>64.900000000000006</v>
      </c>
    </row>
    <row r="319" spans="1:7" ht="12.2" customHeight="1" x14ac:dyDescent="0.25">
      <c r="A319" s="11" t="s">
        <v>132</v>
      </c>
      <c r="B319" s="312" t="s">
        <v>132</v>
      </c>
      <c r="C319" s="12" t="s">
        <v>156</v>
      </c>
      <c r="D319" s="13" t="s">
        <v>157</v>
      </c>
      <c r="E319" s="14">
        <v>5720</v>
      </c>
      <c r="F319" s="305">
        <v>0</v>
      </c>
      <c r="G319" s="14">
        <v>5720</v>
      </c>
    </row>
    <row r="320" spans="1:7" ht="12.2" customHeight="1" x14ac:dyDescent="0.25">
      <c r="A320" s="11" t="s">
        <v>132</v>
      </c>
      <c r="B320" s="312" t="s">
        <v>132</v>
      </c>
      <c r="C320" s="12" t="s">
        <v>149</v>
      </c>
      <c r="D320" s="13" t="s">
        <v>150</v>
      </c>
      <c r="E320" s="14">
        <v>7200</v>
      </c>
      <c r="F320" s="305">
        <v>0</v>
      </c>
      <c r="G320" s="14">
        <v>7200</v>
      </c>
    </row>
    <row r="321" spans="1:7" ht="12.2" customHeight="1" x14ac:dyDescent="0.25">
      <c r="A321" s="11" t="s">
        <v>132</v>
      </c>
      <c r="B321" s="312" t="s">
        <v>132</v>
      </c>
      <c r="C321" s="12" t="s">
        <v>274</v>
      </c>
      <c r="D321" s="13" t="s">
        <v>150</v>
      </c>
      <c r="E321" s="14">
        <v>0</v>
      </c>
      <c r="F321" s="305">
        <v>0</v>
      </c>
      <c r="G321" s="14">
        <v>0</v>
      </c>
    </row>
    <row r="322" spans="1:7" ht="12.2" customHeight="1" x14ac:dyDescent="0.25">
      <c r="A322" s="11" t="s">
        <v>132</v>
      </c>
      <c r="B322" s="312" t="s">
        <v>132</v>
      </c>
      <c r="C322" s="12" t="s">
        <v>275</v>
      </c>
      <c r="D322" s="13" t="s">
        <v>150</v>
      </c>
      <c r="E322" s="14">
        <v>0</v>
      </c>
      <c r="F322" s="305">
        <v>0</v>
      </c>
      <c r="G322" s="14">
        <v>0</v>
      </c>
    </row>
    <row r="323" spans="1:7" ht="12.2" customHeight="1" x14ac:dyDescent="0.25">
      <c r="A323" s="11" t="s">
        <v>132</v>
      </c>
      <c r="B323" s="312" t="s">
        <v>132</v>
      </c>
      <c r="C323" s="12" t="s">
        <v>276</v>
      </c>
      <c r="D323" s="13" t="s">
        <v>246</v>
      </c>
      <c r="E323" s="14">
        <v>315617.65999999997</v>
      </c>
      <c r="F323" s="305">
        <v>0</v>
      </c>
      <c r="G323" s="14">
        <v>315617.65999999997</v>
      </c>
    </row>
    <row r="324" spans="1:7" ht="12.2" customHeight="1" x14ac:dyDescent="0.25">
      <c r="A324" s="11" t="s">
        <v>132</v>
      </c>
      <c r="B324" s="312" t="s">
        <v>132</v>
      </c>
      <c r="C324" s="12" t="s">
        <v>277</v>
      </c>
      <c r="D324" s="13" t="s">
        <v>246</v>
      </c>
      <c r="E324" s="14">
        <v>36791.43</v>
      </c>
      <c r="F324" s="305">
        <v>0</v>
      </c>
      <c r="G324" s="14">
        <v>36791.43</v>
      </c>
    </row>
    <row r="325" spans="1:7" ht="12.2" customHeight="1" x14ac:dyDescent="0.25">
      <c r="A325" s="11" t="s">
        <v>132</v>
      </c>
      <c r="B325" s="312" t="s">
        <v>132</v>
      </c>
      <c r="C325" s="12" t="s">
        <v>151</v>
      </c>
      <c r="D325" s="13" t="s">
        <v>152</v>
      </c>
      <c r="E325" s="14">
        <v>34280</v>
      </c>
      <c r="F325" s="305">
        <v>0</v>
      </c>
      <c r="G325" s="14">
        <v>34280</v>
      </c>
    </row>
    <row r="326" spans="1:7" ht="12.2" customHeight="1" x14ac:dyDescent="0.25">
      <c r="A326" s="11" t="s">
        <v>132</v>
      </c>
      <c r="B326" s="312" t="s">
        <v>132</v>
      </c>
      <c r="C326" s="12" t="s">
        <v>278</v>
      </c>
      <c r="D326" s="13" t="s">
        <v>152</v>
      </c>
      <c r="E326" s="14">
        <v>14360.04</v>
      </c>
      <c r="F326" s="305">
        <v>0</v>
      </c>
      <c r="G326" s="14">
        <v>14360.04</v>
      </c>
    </row>
    <row r="327" spans="1:7" ht="12.2" customHeight="1" x14ac:dyDescent="0.25">
      <c r="A327" s="11" t="s">
        <v>132</v>
      </c>
      <c r="B327" s="312" t="s">
        <v>132</v>
      </c>
      <c r="C327" s="12" t="s">
        <v>279</v>
      </c>
      <c r="D327" s="13" t="s">
        <v>152</v>
      </c>
      <c r="E327" s="14">
        <v>1673.94</v>
      </c>
      <c r="F327" s="305">
        <v>0</v>
      </c>
      <c r="G327" s="14">
        <v>1673.94</v>
      </c>
    </row>
    <row r="328" spans="1:7" ht="12.2" customHeight="1" x14ac:dyDescent="0.25">
      <c r="A328" s="11" t="s">
        <v>132</v>
      </c>
      <c r="B328" s="312" t="s">
        <v>132</v>
      </c>
      <c r="C328" s="12" t="s">
        <v>213</v>
      </c>
      <c r="D328" s="13" t="s">
        <v>214</v>
      </c>
      <c r="E328" s="14">
        <v>204728</v>
      </c>
      <c r="F328" s="305">
        <v>0</v>
      </c>
      <c r="G328" s="14">
        <v>204728</v>
      </c>
    </row>
    <row r="329" spans="1:7" ht="12.2" customHeight="1" x14ac:dyDescent="0.25">
      <c r="A329" s="3" t="s">
        <v>23</v>
      </c>
      <c r="B329" s="311" t="s">
        <v>132</v>
      </c>
      <c r="C329" s="4" t="s">
        <v>132</v>
      </c>
      <c r="D329" s="5" t="s">
        <v>280</v>
      </c>
      <c r="E329" s="6">
        <f>E330+E332+E336+E349</f>
        <v>487749</v>
      </c>
      <c r="F329" s="307">
        <f t="shared" ref="F329:G329" si="54">F330+F332+F336+F349</f>
        <v>0</v>
      </c>
      <c r="G329" s="307">
        <f t="shared" si="54"/>
        <v>487749</v>
      </c>
    </row>
    <row r="330" spans="1:7" ht="12.2" customHeight="1" x14ac:dyDescent="0.25">
      <c r="A330" s="7" t="s">
        <v>132</v>
      </c>
      <c r="B330" s="310" t="s">
        <v>24</v>
      </c>
      <c r="C330" s="8" t="s">
        <v>132</v>
      </c>
      <c r="D330" s="9" t="s">
        <v>281</v>
      </c>
      <c r="E330" s="10">
        <f>E331</f>
        <v>60000</v>
      </c>
      <c r="F330" s="306">
        <f t="shared" ref="F330:G330" si="55">F331</f>
        <v>0</v>
      </c>
      <c r="G330" s="306">
        <f t="shared" si="55"/>
        <v>60000</v>
      </c>
    </row>
    <row r="331" spans="1:7" ht="51" customHeight="1" x14ac:dyDescent="0.25">
      <c r="A331" s="11" t="s">
        <v>132</v>
      </c>
      <c r="B331" s="312" t="s">
        <v>132</v>
      </c>
      <c r="C331" s="12" t="s">
        <v>25</v>
      </c>
      <c r="D331" s="13" t="s">
        <v>282</v>
      </c>
      <c r="E331" s="14">
        <v>60000</v>
      </c>
      <c r="F331" s="305">
        <v>0</v>
      </c>
      <c r="G331" s="14">
        <v>60000</v>
      </c>
    </row>
    <row r="332" spans="1:7" ht="12.2" customHeight="1" x14ac:dyDescent="0.25">
      <c r="A332" s="7" t="s">
        <v>132</v>
      </c>
      <c r="B332" s="310" t="s">
        <v>283</v>
      </c>
      <c r="C332" s="8" t="s">
        <v>132</v>
      </c>
      <c r="D332" s="9" t="s">
        <v>284</v>
      </c>
      <c r="E332" s="10">
        <f>E333+E334+E335</f>
        <v>5500</v>
      </c>
      <c r="F332" s="306">
        <f t="shared" ref="F332:G332" si="56">F333+F334+F335</f>
        <v>0</v>
      </c>
      <c r="G332" s="306">
        <f t="shared" si="56"/>
        <v>5500</v>
      </c>
    </row>
    <row r="333" spans="1:7" ht="12.2" customHeight="1" x14ac:dyDescent="0.25">
      <c r="A333" s="11" t="s">
        <v>132</v>
      </c>
      <c r="B333" s="312" t="s">
        <v>132</v>
      </c>
      <c r="C333" s="12" t="s">
        <v>156</v>
      </c>
      <c r="D333" s="13" t="s">
        <v>157</v>
      </c>
      <c r="E333" s="14">
        <v>2240</v>
      </c>
      <c r="F333" s="305">
        <v>0</v>
      </c>
      <c r="G333" s="14">
        <v>2240</v>
      </c>
    </row>
    <row r="334" spans="1:7" ht="12.2" customHeight="1" x14ac:dyDescent="0.25">
      <c r="A334" s="11" t="s">
        <v>132</v>
      </c>
      <c r="B334" s="312" t="s">
        <v>132</v>
      </c>
      <c r="C334" s="12" t="s">
        <v>149</v>
      </c>
      <c r="D334" s="13" t="s">
        <v>150</v>
      </c>
      <c r="E334" s="14">
        <v>1000</v>
      </c>
      <c r="F334" s="305">
        <v>0</v>
      </c>
      <c r="G334" s="14">
        <v>1000</v>
      </c>
    </row>
    <row r="335" spans="1:7" ht="12.2" customHeight="1" x14ac:dyDescent="0.25">
      <c r="A335" s="11" t="s">
        <v>132</v>
      </c>
      <c r="B335" s="312" t="s">
        <v>132</v>
      </c>
      <c r="C335" s="12" t="s">
        <v>151</v>
      </c>
      <c r="D335" s="13" t="s">
        <v>152</v>
      </c>
      <c r="E335" s="14">
        <v>2260</v>
      </c>
      <c r="F335" s="305">
        <v>0</v>
      </c>
      <c r="G335" s="14">
        <v>2260</v>
      </c>
    </row>
    <row r="336" spans="1:7" ht="27" customHeight="1" x14ac:dyDescent="0.25">
      <c r="A336" s="7" t="s">
        <v>132</v>
      </c>
      <c r="B336" s="310" t="s">
        <v>285</v>
      </c>
      <c r="C336" s="8" t="s">
        <v>132</v>
      </c>
      <c r="D336" s="9" t="s">
        <v>286</v>
      </c>
      <c r="E336" s="10">
        <f>E337+E338+E339+E340+E341+E342+E343+E344+E345+E346+E347+E348</f>
        <v>410249</v>
      </c>
      <c r="F336" s="306">
        <f t="shared" ref="F336:G336" si="57">F337+F338+F339+F340+F341+F342+F343+F344+F345+F346+F347+F348</f>
        <v>0</v>
      </c>
      <c r="G336" s="306">
        <f t="shared" si="57"/>
        <v>410249</v>
      </c>
    </row>
    <row r="337" spans="1:7" ht="58.5" customHeight="1" x14ac:dyDescent="0.25">
      <c r="A337" s="11" t="s">
        <v>132</v>
      </c>
      <c r="B337" s="312" t="s">
        <v>132</v>
      </c>
      <c r="C337" s="12" t="s">
        <v>102</v>
      </c>
      <c r="D337" s="13" t="s">
        <v>230</v>
      </c>
      <c r="E337" s="14">
        <v>47000</v>
      </c>
      <c r="F337" s="305">
        <v>0</v>
      </c>
      <c r="G337" s="14">
        <v>47000</v>
      </c>
    </row>
    <row r="338" spans="1:7" ht="42" customHeight="1" x14ac:dyDescent="0.25">
      <c r="A338" s="11" t="s">
        <v>132</v>
      </c>
      <c r="B338" s="312" t="s">
        <v>132</v>
      </c>
      <c r="C338" s="12" t="s">
        <v>287</v>
      </c>
      <c r="D338" s="13" t="s">
        <v>288</v>
      </c>
      <c r="E338" s="14">
        <v>23800</v>
      </c>
      <c r="F338" s="305">
        <v>0</v>
      </c>
      <c r="G338" s="14">
        <v>23800</v>
      </c>
    </row>
    <row r="339" spans="1:7" ht="12.2" customHeight="1" x14ac:dyDescent="0.25">
      <c r="A339" s="11" t="s">
        <v>132</v>
      </c>
      <c r="B339" s="312" t="s">
        <v>132</v>
      </c>
      <c r="C339" s="12" t="s">
        <v>145</v>
      </c>
      <c r="D339" s="13" t="s">
        <v>146</v>
      </c>
      <c r="E339" s="14">
        <v>3509</v>
      </c>
      <c r="F339" s="305">
        <v>0</v>
      </c>
      <c r="G339" s="14">
        <v>3509</v>
      </c>
    </row>
    <row r="340" spans="1:7" ht="21.6" customHeight="1" x14ac:dyDescent="0.25">
      <c r="A340" s="11" t="s">
        <v>132</v>
      </c>
      <c r="B340" s="312" t="s">
        <v>132</v>
      </c>
      <c r="C340" s="12" t="s">
        <v>147</v>
      </c>
      <c r="D340" s="13" t="s">
        <v>148</v>
      </c>
      <c r="E340" s="14">
        <v>300</v>
      </c>
      <c r="F340" s="305">
        <v>0</v>
      </c>
      <c r="G340" s="14">
        <v>300</v>
      </c>
    </row>
    <row r="341" spans="1:7" ht="12.2" customHeight="1" x14ac:dyDescent="0.25">
      <c r="A341" s="11" t="s">
        <v>132</v>
      </c>
      <c r="B341" s="312" t="s">
        <v>132</v>
      </c>
      <c r="C341" s="12" t="s">
        <v>156</v>
      </c>
      <c r="D341" s="13" t="s">
        <v>157</v>
      </c>
      <c r="E341" s="14">
        <v>132511</v>
      </c>
      <c r="F341" s="305">
        <v>0</v>
      </c>
      <c r="G341" s="14">
        <v>132511</v>
      </c>
    </row>
    <row r="342" spans="1:7" ht="12.2" customHeight="1" x14ac:dyDescent="0.25">
      <c r="A342" s="11" t="s">
        <v>132</v>
      </c>
      <c r="B342" s="312" t="s">
        <v>132</v>
      </c>
      <c r="C342" s="12" t="s">
        <v>149</v>
      </c>
      <c r="D342" s="13" t="s">
        <v>150</v>
      </c>
      <c r="E342" s="14">
        <v>52950</v>
      </c>
      <c r="F342" s="305">
        <v>0</v>
      </c>
      <c r="G342" s="14">
        <v>52950</v>
      </c>
    </row>
    <row r="343" spans="1:7" ht="12.2" customHeight="1" x14ac:dyDescent="0.25">
      <c r="A343" s="11" t="s">
        <v>132</v>
      </c>
      <c r="B343" s="312" t="s">
        <v>132</v>
      </c>
      <c r="C343" s="12" t="s">
        <v>158</v>
      </c>
      <c r="D343" s="13" t="s">
        <v>159</v>
      </c>
      <c r="E343" s="14">
        <v>12000</v>
      </c>
      <c r="F343" s="305">
        <v>0</v>
      </c>
      <c r="G343" s="14">
        <v>12000</v>
      </c>
    </row>
    <row r="344" spans="1:7" ht="12.2" customHeight="1" x14ac:dyDescent="0.25">
      <c r="A344" s="11" t="s">
        <v>132</v>
      </c>
      <c r="B344" s="312" t="s">
        <v>132</v>
      </c>
      <c r="C344" s="12" t="s">
        <v>163</v>
      </c>
      <c r="D344" s="13" t="s">
        <v>164</v>
      </c>
      <c r="E344" s="14">
        <v>2000</v>
      </c>
      <c r="F344" s="305">
        <v>0</v>
      </c>
      <c r="G344" s="14">
        <v>2000</v>
      </c>
    </row>
    <row r="345" spans="1:7" ht="12.2" customHeight="1" x14ac:dyDescent="0.25">
      <c r="A345" s="11" t="s">
        <v>132</v>
      </c>
      <c r="B345" s="312" t="s">
        <v>132</v>
      </c>
      <c r="C345" s="12" t="s">
        <v>151</v>
      </c>
      <c r="D345" s="13" t="s">
        <v>152</v>
      </c>
      <c r="E345" s="14">
        <v>129048</v>
      </c>
      <c r="F345" s="305">
        <v>0</v>
      </c>
      <c r="G345" s="14">
        <v>129048</v>
      </c>
    </row>
    <row r="346" spans="1:7" ht="12.2" customHeight="1" x14ac:dyDescent="0.25">
      <c r="A346" s="11" t="s">
        <v>132</v>
      </c>
      <c r="B346" s="312" t="s">
        <v>132</v>
      </c>
      <c r="C346" s="12" t="s">
        <v>197</v>
      </c>
      <c r="D346" s="13" t="s">
        <v>198</v>
      </c>
      <c r="E346" s="14">
        <v>2000</v>
      </c>
      <c r="F346" s="305">
        <v>0</v>
      </c>
      <c r="G346" s="14">
        <v>2000</v>
      </c>
    </row>
    <row r="347" spans="1:7" ht="12.2" customHeight="1" x14ac:dyDescent="0.25">
      <c r="A347" s="11" t="s">
        <v>132</v>
      </c>
      <c r="B347" s="312" t="s">
        <v>132</v>
      </c>
      <c r="C347" s="12" t="s">
        <v>211</v>
      </c>
      <c r="D347" s="13" t="s">
        <v>212</v>
      </c>
      <c r="E347" s="14">
        <v>729</v>
      </c>
      <c r="F347" s="305">
        <v>0</v>
      </c>
      <c r="G347" s="14">
        <v>729</v>
      </c>
    </row>
    <row r="348" spans="1:7" ht="12.2" customHeight="1" x14ac:dyDescent="0.25">
      <c r="A348" s="11" t="s">
        <v>132</v>
      </c>
      <c r="B348" s="312" t="s">
        <v>132</v>
      </c>
      <c r="C348" s="12" t="s">
        <v>153</v>
      </c>
      <c r="D348" s="13" t="s">
        <v>154</v>
      </c>
      <c r="E348" s="14">
        <v>4402</v>
      </c>
      <c r="F348" s="305">
        <v>0</v>
      </c>
      <c r="G348" s="14">
        <v>4402</v>
      </c>
    </row>
    <row r="349" spans="1:7" ht="12.2" customHeight="1" x14ac:dyDescent="0.25">
      <c r="A349" s="7" t="s">
        <v>132</v>
      </c>
      <c r="B349" s="310" t="s">
        <v>289</v>
      </c>
      <c r="C349" s="8" t="s">
        <v>132</v>
      </c>
      <c r="D349" s="9" t="s">
        <v>43</v>
      </c>
      <c r="E349" s="10">
        <f>E350+E351+E352</f>
        <v>12000</v>
      </c>
      <c r="F349" s="306">
        <f t="shared" ref="F349:G349" si="58">F350+F351+F352</f>
        <v>0</v>
      </c>
      <c r="G349" s="306">
        <f t="shared" si="58"/>
        <v>12000</v>
      </c>
    </row>
    <row r="350" spans="1:7" ht="59.25" customHeight="1" x14ac:dyDescent="0.25">
      <c r="A350" s="11" t="s">
        <v>132</v>
      </c>
      <c r="B350" s="312" t="s">
        <v>132</v>
      </c>
      <c r="C350" s="12" t="s">
        <v>102</v>
      </c>
      <c r="D350" s="13" t="s">
        <v>230</v>
      </c>
      <c r="E350" s="14">
        <v>10000</v>
      </c>
      <c r="F350" s="305">
        <v>0</v>
      </c>
      <c r="G350" s="14">
        <v>10000</v>
      </c>
    </row>
    <row r="351" spans="1:7" ht="12.2" customHeight="1" x14ac:dyDescent="0.25">
      <c r="A351" s="11" t="s">
        <v>132</v>
      </c>
      <c r="B351" s="312" t="s">
        <v>132</v>
      </c>
      <c r="C351" s="12" t="s">
        <v>149</v>
      </c>
      <c r="D351" s="13" t="s">
        <v>150</v>
      </c>
      <c r="E351" s="14">
        <v>1050</v>
      </c>
      <c r="F351" s="305">
        <v>0</v>
      </c>
      <c r="G351" s="14">
        <v>1050</v>
      </c>
    </row>
    <row r="352" spans="1:7" ht="12.2" customHeight="1" x14ac:dyDescent="0.25">
      <c r="A352" s="11" t="s">
        <v>132</v>
      </c>
      <c r="B352" s="312" t="s">
        <v>132</v>
      </c>
      <c r="C352" s="12" t="s">
        <v>151</v>
      </c>
      <c r="D352" s="13" t="s">
        <v>152</v>
      </c>
      <c r="E352" s="14">
        <v>950</v>
      </c>
      <c r="F352" s="305">
        <v>0</v>
      </c>
      <c r="G352" s="14">
        <v>950</v>
      </c>
    </row>
    <row r="353" spans="1:7" ht="12.2" customHeight="1" x14ac:dyDescent="0.25">
      <c r="A353" s="3" t="s">
        <v>86</v>
      </c>
      <c r="B353" s="311" t="s">
        <v>132</v>
      </c>
      <c r="C353" s="4" t="s">
        <v>132</v>
      </c>
      <c r="D353" s="5" t="s">
        <v>87</v>
      </c>
      <c r="E353" s="6">
        <f>E354+E356+E372+E375+E378+E380+E383+E386+E405+E407+E409+E411</f>
        <v>5550149.25</v>
      </c>
      <c r="F353" s="307">
        <f t="shared" ref="F353:G353" si="59">F354+F356+F372+F375+F378+F380+F383+F386+F405+F407+F409+F411</f>
        <v>0</v>
      </c>
      <c r="G353" s="307">
        <f t="shared" si="59"/>
        <v>5550149.25</v>
      </c>
    </row>
    <row r="354" spans="1:7" ht="12.2" customHeight="1" x14ac:dyDescent="0.25">
      <c r="A354" s="7" t="s">
        <v>132</v>
      </c>
      <c r="B354" s="310" t="s">
        <v>290</v>
      </c>
      <c r="C354" s="8" t="s">
        <v>132</v>
      </c>
      <c r="D354" s="9" t="s">
        <v>291</v>
      </c>
      <c r="E354" s="10">
        <f>E355</f>
        <v>638800</v>
      </c>
      <c r="F354" s="306">
        <f t="shared" ref="F354:G354" si="60">F355</f>
        <v>0</v>
      </c>
      <c r="G354" s="306">
        <f t="shared" si="60"/>
        <v>638800</v>
      </c>
    </row>
    <row r="355" spans="1:7" ht="21.6" customHeight="1" x14ac:dyDescent="0.25">
      <c r="A355" s="11" t="s">
        <v>132</v>
      </c>
      <c r="B355" s="312" t="s">
        <v>132</v>
      </c>
      <c r="C355" s="12" t="s">
        <v>247</v>
      </c>
      <c r="D355" s="13" t="s">
        <v>248</v>
      </c>
      <c r="E355" s="14">
        <v>638800</v>
      </c>
      <c r="F355" s="305">
        <v>0</v>
      </c>
      <c r="G355" s="14">
        <v>638800</v>
      </c>
    </row>
    <row r="356" spans="1:7" ht="12.2" customHeight="1" x14ac:dyDescent="0.25">
      <c r="A356" s="7" t="s">
        <v>132</v>
      </c>
      <c r="B356" s="310" t="s">
        <v>88</v>
      </c>
      <c r="C356" s="8" t="s">
        <v>132</v>
      </c>
      <c r="D356" s="9" t="s">
        <v>89</v>
      </c>
      <c r="E356" s="10">
        <f>E357+E358+E359+E360+E361+E362+E363+E364+E365+E366+E367+E368+E369+E370+E371</f>
        <v>802439.25</v>
      </c>
      <c r="F356" s="306">
        <f t="shared" ref="F356:G356" si="61">F357+F358+F359+F360+F361+F362+F363+F364+F365+F366+F367+F368+F369+F370+F371</f>
        <v>0</v>
      </c>
      <c r="G356" s="306">
        <f t="shared" si="61"/>
        <v>802439.25</v>
      </c>
    </row>
    <row r="357" spans="1:7" ht="12.2" customHeight="1" x14ac:dyDescent="0.25">
      <c r="A357" s="11" t="s">
        <v>132</v>
      </c>
      <c r="B357" s="312" t="s">
        <v>132</v>
      </c>
      <c r="C357" s="12" t="s">
        <v>201</v>
      </c>
      <c r="D357" s="13" t="s">
        <v>202</v>
      </c>
      <c r="E357" s="14">
        <v>2000</v>
      </c>
      <c r="F357" s="305">
        <v>0</v>
      </c>
      <c r="G357" s="14">
        <f>E357+F357</f>
        <v>2000</v>
      </c>
    </row>
    <row r="358" spans="1:7" ht="12.2" customHeight="1" x14ac:dyDescent="0.25">
      <c r="A358" s="11" t="s">
        <v>132</v>
      </c>
      <c r="B358" s="312" t="s">
        <v>132</v>
      </c>
      <c r="C358" s="12" t="s">
        <v>143</v>
      </c>
      <c r="D358" s="13" t="s">
        <v>144</v>
      </c>
      <c r="E358" s="14">
        <v>243814</v>
      </c>
      <c r="F358" s="305">
        <v>0</v>
      </c>
      <c r="G358" s="305">
        <f t="shared" ref="G358:G371" si="62">E358+F358</f>
        <v>243814</v>
      </c>
    </row>
    <row r="359" spans="1:7" ht="12.2" customHeight="1" x14ac:dyDescent="0.25">
      <c r="A359" s="11" t="s">
        <v>132</v>
      </c>
      <c r="B359" s="312" t="s">
        <v>132</v>
      </c>
      <c r="C359" s="12" t="s">
        <v>203</v>
      </c>
      <c r="D359" s="13" t="s">
        <v>204</v>
      </c>
      <c r="E359" s="14">
        <v>850</v>
      </c>
      <c r="F359" s="305">
        <v>0</v>
      </c>
      <c r="G359" s="305">
        <f t="shared" si="62"/>
        <v>850</v>
      </c>
    </row>
    <row r="360" spans="1:7" ht="12.2" customHeight="1" x14ac:dyDescent="0.25">
      <c r="A360" s="11" t="s">
        <v>132</v>
      </c>
      <c r="B360" s="312" t="s">
        <v>132</v>
      </c>
      <c r="C360" s="12" t="s">
        <v>145</v>
      </c>
      <c r="D360" s="13" t="s">
        <v>146</v>
      </c>
      <c r="E360" s="14">
        <v>41900</v>
      </c>
      <c r="F360" s="305">
        <v>0</v>
      </c>
      <c r="G360" s="305">
        <f t="shared" si="62"/>
        <v>41900</v>
      </c>
    </row>
    <row r="361" spans="1:7" ht="21.6" customHeight="1" x14ac:dyDescent="0.25">
      <c r="A361" s="11" t="s">
        <v>132</v>
      </c>
      <c r="B361" s="312" t="s">
        <v>132</v>
      </c>
      <c r="C361" s="12" t="s">
        <v>147</v>
      </c>
      <c r="D361" s="13" t="s">
        <v>148</v>
      </c>
      <c r="E361" s="14">
        <v>4800</v>
      </c>
      <c r="F361" s="305">
        <v>0</v>
      </c>
      <c r="G361" s="305">
        <f t="shared" si="62"/>
        <v>4800</v>
      </c>
    </row>
    <row r="362" spans="1:7" ht="12.2" customHeight="1" x14ac:dyDescent="0.25">
      <c r="A362" s="11" t="s">
        <v>132</v>
      </c>
      <c r="B362" s="312" t="s">
        <v>132</v>
      </c>
      <c r="C362" s="12" t="s">
        <v>156</v>
      </c>
      <c r="D362" s="13" t="s">
        <v>157</v>
      </c>
      <c r="E362" s="14">
        <v>20000</v>
      </c>
      <c r="F362" s="305">
        <v>0</v>
      </c>
      <c r="G362" s="305">
        <f t="shared" si="62"/>
        <v>20000</v>
      </c>
    </row>
    <row r="363" spans="1:7" ht="12.2" customHeight="1" x14ac:dyDescent="0.25">
      <c r="A363" s="11" t="s">
        <v>132</v>
      </c>
      <c r="B363" s="312" t="s">
        <v>132</v>
      </c>
      <c r="C363" s="12" t="s">
        <v>149</v>
      </c>
      <c r="D363" s="13" t="s">
        <v>150</v>
      </c>
      <c r="E363" s="14">
        <v>89505.5</v>
      </c>
      <c r="F363" s="305">
        <v>0</v>
      </c>
      <c r="G363" s="305">
        <f t="shared" si="62"/>
        <v>89505.5</v>
      </c>
    </row>
    <row r="364" spans="1:7" ht="12.2" customHeight="1" x14ac:dyDescent="0.25">
      <c r="A364" s="11" t="s">
        <v>132</v>
      </c>
      <c r="B364" s="312" t="s">
        <v>132</v>
      </c>
      <c r="C364" s="12" t="s">
        <v>158</v>
      </c>
      <c r="D364" s="13" t="s">
        <v>159</v>
      </c>
      <c r="E364" s="14">
        <v>25000</v>
      </c>
      <c r="F364" s="305">
        <v>0</v>
      </c>
      <c r="G364" s="305">
        <f t="shared" si="62"/>
        <v>25000</v>
      </c>
    </row>
    <row r="365" spans="1:7" ht="12.2" customHeight="1" x14ac:dyDescent="0.25">
      <c r="A365" s="11" t="s">
        <v>132</v>
      </c>
      <c r="B365" s="312" t="s">
        <v>132</v>
      </c>
      <c r="C365" s="12" t="s">
        <v>207</v>
      </c>
      <c r="D365" s="13" t="s">
        <v>208</v>
      </c>
      <c r="E365" s="14">
        <v>200</v>
      </c>
      <c r="F365" s="305">
        <v>0</v>
      </c>
      <c r="G365" s="305">
        <f t="shared" si="62"/>
        <v>200</v>
      </c>
    </row>
    <row r="366" spans="1:7" ht="12.2" customHeight="1" x14ac:dyDescent="0.25">
      <c r="A366" s="11" t="s">
        <v>132</v>
      </c>
      <c r="B366" s="312" t="s">
        <v>132</v>
      </c>
      <c r="C366" s="12" t="s">
        <v>151</v>
      </c>
      <c r="D366" s="13" t="s">
        <v>152</v>
      </c>
      <c r="E366" s="14">
        <v>242890.75</v>
      </c>
      <c r="F366" s="305">
        <v>0</v>
      </c>
      <c r="G366" s="305">
        <f t="shared" si="62"/>
        <v>242890.75</v>
      </c>
    </row>
    <row r="367" spans="1:7" ht="12.2" customHeight="1" x14ac:dyDescent="0.25">
      <c r="A367" s="11" t="s">
        <v>132</v>
      </c>
      <c r="B367" s="312" t="s">
        <v>132</v>
      </c>
      <c r="C367" s="12" t="s">
        <v>197</v>
      </c>
      <c r="D367" s="13" t="s">
        <v>198</v>
      </c>
      <c r="E367" s="14">
        <v>2000</v>
      </c>
      <c r="F367" s="305">
        <v>0</v>
      </c>
      <c r="G367" s="305">
        <f t="shared" si="62"/>
        <v>2000</v>
      </c>
    </row>
    <row r="368" spans="1:7" ht="12.2" customHeight="1" x14ac:dyDescent="0.25">
      <c r="A368" s="11" t="s">
        <v>132</v>
      </c>
      <c r="B368" s="312" t="s">
        <v>132</v>
      </c>
      <c r="C368" s="12" t="s">
        <v>211</v>
      </c>
      <c r="D368" s="13" t="s">
        <v>212</v>
      </c>
      <c r="E368" s="14">
        <v>2000</v>
      </c>
      <c r="F368" s="305">
        <v>0</v>
      </c>
      <c r="G368" s="305">
        <f t="shared" si="62"/>
        <v>2000</v>
      </c>
    </row>
    <row r="369" spans="1:7" ht="12.2" customHeight="1" x14ac:dyDescent="0.25">
      <c r="A369" s="11" t="s">
        <v>132</v>
      </c>
      <c r="B369" s="312" t="s">
        <v>132</v>
      </c>
      <c r="C369" s="12" t="s">
        <v>213</v>
      </c>
      <c r="D369" s="13" t="s">
        <v>214</v>
      </c>
      <c r="E369" s="14">
        <v>5929</v>
      </c>
      <c r="F369" s="305">
        <v>0</v>
      </c>
      <c r="G369" s="305">
        <f t="shared" si="62"/>
        <v>5929</v>
      </c>
    </row>
    <row r="370" spans="1:7" ht="12.2" customHeight="1" x14ac:dyDescent="0.25">
      <c r="A370" s="11" t="s">
        <v>132</v>
      </c>
      <c r="B370" s="312" t="s">
        <v>132</v>
      </c>
      <c r="C370" s="12" t="s">
        <v>292</v>
      </c>
      <c r="D370" s="13" t="s">
        <v>293</v>
      </c>
      <c r="E370" s="14">
        <v>1550</v>
      </c>
      <c r="F370" s="305">
        <v>0</v>
      </c>
      <c r="G370" s="305">
        <f t="shared" si="62"/>
        <v>1550</v>
      </c>
    </row>
    <row r="371" spans="1:7" ht="12.2" customHeight="1" x14ac:dyDescent="0.25">
      <c r="A371" s="7"/>
      <c r="B371" s="313"/>
      <c r="C371" s="301">
        <v>6050</v>
      </c>
      <c r="D371" s="13" t="s">
        <v>155</v>
      </c>
      <c r="E371" s="300">
        <v>120000</v>
      </c>
      <c r="F371" s="308">
        <v>0</v>
      </c>
      <c r="G371" s="305">
        <f t="shared" si="62"/>
        <v>120000</v>
      </c>
    </row>
    <row r="372" spans="1:7" ht="18.75" customHeight="1" x14ac:dyDescent="0.25">
      <c r="A372" s="7" t="s">
        <v>132</v>
      </c>
      <c r="B372" s="310" t="s">
        <v>294</v>
      </c>
      <c r="C372" s="8" t="s">
        <v>132</v>
      </c>
      <c r="D372" s="9" t="s">
        <v>295</v>
      </c>
      <c r="E372" s="10">
        <f>E373+E374</f>
        <v>5000</v>
      </c>
      <c r="F372" s="306">
        <f t="shared" ref="F372:G372" si="63">F373+F374</f>
        <v>0</v>
      </c>
      <c r="G372" s="306">
        <f t="shared" si="63"/>
        <v>5000</v>
      </c>
    </row>
    <row r="373" spans="1:7" ht="12.2" customHeight="1" x14ac:dyDescent="0.25">
      <c r="A373" s="11" t="s">
        <v>132</v>
      </c>
      <c r="B373" s="312" t="s">
        <v>132</v>
      </c>
      <c r="C373" s="12" t="s">
        <v>149</v>
      </c>
      <c r="D373" s="13" t="s">
        <v>150</v>
      </c>
      <c r="E373" s="14">
        <v>1000</v>
      </c>
      <c r="F373" s="305">
        <v>0</v>
      </c>
      <c r="G373" s="14">
        <v>1000</v>
      </c>
    </row>
    <row r="374" spans="1:7" ht="12.2" customHeight="1" x14ac:dyDescent="0.25">
      <c r="A374" s="11" t="s">
        <v>132</v>
      </c>
      <c r="B374" s="312" t="s">
        <v>132</v>
      </c>
      <c r="C374" s="12" t="s">
        <v>151</v>
      </c>
      <c r="D374" s="13" t="s">
        <v>152</v>
      </c>
      <c r="E374" s="14">
        <v>4000</v>
      </c>
      <c r="F374" s="305">
        <v>0</v>
      </c>
      <c r="G374" s="14">
        <v>4000</v>
      </c>
    </row>
    <row r="375" spans="1:7" ht="39.950000000000003" customHeight="1" x14ac:dyDescent="0.25">
      <c r="A375" s="7" t="s">
        <v>132</v>
      </c>
      <c r="B375" s="310" t="s">
        <v>90</v>
      </c>
      <c r="C375" s="8" t="s">
        <v>132</v>
      </c>
      <c r="D375" s="9" t="s">
        <v>91</v>
      </c>
      <c r="E375" s="10">
        <f>E376+E377</f>
        <v>53268</v>
      </c>
      <c r="F375" s="306">
        <f t="shared" ref="F375:G375" si="64">F376+F377</f>
        <v>0</v>
      </c>
      <c r="G375" s="306">
        <f t="shared" si="64"/>
        <v>53268</v>
      </c>
    </row>
    <row r="376" spans="1:7" ht="39.950000000000003" customHeight="1" x14ac:dyDescent="0.25">
      <c r="A376" s="11" t="s">
        <v>132</v>
      </c>
      <c r="B376" s="312" t="s">
        <v>132</v>
      </c>
      <c r="C376" s="12" t="s">
        <v>76</v>
      </c>
      <c r="D376" s="13" t="s">
        <v>296</v>
      </c>
      <c r="E376" s="14">
        <v>350</v>
      </c>
      <c r="F376" s="305">
        <v>0</v>
      </c>
      <c r="G376" s="14">
        <v>350</v>
      </c>
    </row>
    <row r="377" spans="1:7" ht="12.2" customHeight="1" x14ac:dyDescent="0.25">
      <c r="A377" s="11" t="s">
        <v>132</v>
      </c>
      <c r="B377" s="312" t="s">
        <v>132</v>
      </c>
      <c r="C377" s="12" t="s">
        <v>297</v>
      </c>
      <c r="D377" s="13" t="s">
        <v>298</v>
      </c>
      <c r="E377" s="14">
        <v>52918</v>
      </c>
      <c r="F377" s="305">
        <v>0</v>
      </c>
      <c r="G377" s="14">
        <v>52918</v>
      </c>
    </row>
    <row r="378" spans="1:7" ht="21.6" customHeight="1" x14ac:dyDescent="0.25">
      <c r="A378" s="7" t="s">
        <v>132</v>
      </c>
      <c r="B378" s="310" t="s">
        <v>92</v>
      </c>
      <c r="C378" s="8" t="s">
        <v>132</v>
      </c>
      <c r="D378" s="9" t="s">
        <v>93</v>
      </c>
      <c r="E378" s="10">
        <f>E379</f>
        <v>499321</v>
      </c>
      <c r="F378" s="306">
        <f t="shared" ref="F378:G378" si="65">F379</f>
        <v>0</v>
      </c>
      <c r="G378" s="306">
        <f t="shared" si="65"/>
        <v>499321</v>
      </c>
    </row>
    <row r="379" spans="1:7" ht="12.2" customHeight="1" x14ac:dyDescent="0.25">
      <c r="A379" s="11" t="s">
        <v>132</v>
      </c>
      <c r="B379" s="312" t="s">
        <v>132</v>
      </c>
      <c r="C379" s="12" t="s">
        <v>299</v>
      </c>
      <c r="D379" s="13" t="s">
        <v>300</v>
      </c>
      <c r="E379" s="14">
        <v>499321</v>
      </c>
      <c r="F379" s="305">
        <v>0</v>
      </c>
      <c r="G379" s="14">
        <v>499321</v>
      </c>
    </row>
    <row r="380" spans="1:7" ht="12.2" customHeight="1" x14ac:dyDescent="0.25">
      <c r="A380" s="7" t="s">
        <v>132</v>
      </c>
      <c r="B380" s="310" t="s">
        <v>94</v>
      </c>
      <c r="C380" s="8" t="s">
        <v>132</v>
      </c>
      <c r="D380" s="9" t="s">
        <v>95</v>
      </c>
      <c r="E380" s="10">
        <f>E381+E382</f>
        <v>395000</v>
      </c>
      <c r="F380" s="306">
        <f t="shared" ref="F380:G380" si="66">F381+F382</f>
        <v>0</v>
      </c>
      <c r="G380" s="306">
        <f t="shared" si="66"/>
        <v>395000</v>
      </c>
    </row>
    <row r="381" spans="1:7" ht="12.2" customHeight="1" x14ac:dyDescent="0.25">
      <c r="A381" s="11" t="s">
        <v>132</v>
      </c>
      <c r="B381" s="312" t="s">
        <v>132</v>
      </c>
      <c r="C381" s="12" t="s">
        <v>299</v>
      </c>
      <c r="D381" s="13" t="s">
        <v>300</v>
      </c>
      <c r="E381" s="14">
        <v>394705.88</v>
      </c>
      <c r="F381" s="305">
        <v>0</v>
      </c>
      <c r="G381" s="14">
        <v>394705.88</v>
      </c>
    </row>
    <row r="382" spans="1:7" ht="12.2" customHeight="1" x14ac:dyDescent="0.25">
      <c r="A382" s="11" t="s">
        <v>132</v>
      </c>
      <c r="B382" s="312" t="s">
        <v>132</v>
      </c>
      <c r="C382" s="12" t="s">
        <v>149</v>
      </c>
      <c r="D382" s="13" t="s">
        <v>150</v>
      </c>
      <c r="E382" s="14">
        <v>294.12</v>
      </c>
      <c r="F382" s="305">
        <v>0</v>
      </c>
      <c r="G382" s="14">
        <v>294.12</v>
      </c>
    </row>
    <row r="383" spans="1:7" ht="12.2" customHeight="1" x14ac:dyDescent="0.25">
      <c r="A383" s="7" t="s">
        <v>132</v>
      </c>
      <c r="B383" s="310" t="s">
        <v>96</v>
      </c>
      <c r="C383" s="8" t="s">
        <v>132</v>
      </c>
      <c r="D383" s="9" t="s">
        <v>97</v>
      </c>
      <c r="E383" s="10">
        <f>E384+E385</f>
        <v>385271</v>
      </c>
      <c r="F383" s="306">
        <f t="shared" ref="F383:G383" si="67">F384+F385</f>
        <v>0</v>
      </c>
      <c r="G383" s="306">
        <f t="shared" si="67"/>
        <v>385271</v>
      </c>
    </row>
    <row r="384" spans="1:7" ht="39.950000000000003" customHeight="1" x14ac:dyDescent="0.25">
      <c r="A384" s="11" t="s">
        <v>132</v>
      </c>
      <c r="B384" s="312" t="s">
        <v>132</v>
      </c>
      <c r="C384" s="12" t="s">
        <v>76</v>
      </c>
      <c r="D384" s="13" t="s">
        <v>296</v>
      </c>
      <c r="E384" s="14">
        <v>3000</v>
      </c>
      <c r="F384" s="305">
        <v>0</v>
      </c>
      <c r="G384" s="14">
        <v>3000</v>
      </c>
    </row>
    <row r="385" spans="1:7" ht="12.2" customHeight="1" x14ac:dyDescent="0.25">
      <c r="A385" s="11" t="s">
        <v>132</v>
      </c>
      <c r="B385" s="312" t="s">
        <v>132</v>
      </c>
      <c r="C385" s="12" t="s">
        <v>299</v>
      </c>
      <c r="D385" s="13" t="s">
        <v>300</v>
      </c>
      <c r="E385" s="14">
        <v>382271</v>
      </c>
      <c r="F385" s="305">
        <v>0</v>
      </c>
      <c r="G385" s="14">
        <v>382271</v>
      </c>
    </row>
    <row r="386" spans="1:7" ht="12.2" customHeight="1" x14ac:dyDescent="0.25">
      <c r="A386" s="7" t="s">
        <v>132</v>
      </c>
      <c r="B386" s="310" t="s">
        <v>98</v>
      </c>
      <c r="C386" s="8" t="s">
        <v>132</v>
      </c>
      <c r="D386" s="9" t="s">
        <v>99</v>
      </c>
      <c r="E386" s="10">
        <f>E387+E388+E389+E390+E391+E392+E393+E394+E395+E396+E397+E398+E399+E400+E401+E402+E403+E404</f>
        <v>1409550</v>
      </c>
      <c r="F386" s="306">
        <f t="shared" ref="F386:G386" si="68">F387+F388+F389+F390+F391+F392+F393+F394+F395+F396+F397+F398+F399+F400+F401+F402+F403+F404</f>
        <v>0</v>
      </c>
      <c r="G386" s="306">
        <f t="shared" si="68"/>
        <v>1409550</v>
      </c>
    </row>
    <row r="387" spans="1:7" ht="12.2" customHeight="1" x14ac:dyDescent="0.25">
      <c r="A387" s="11" t="s">
        <v>132</v>
      </c>
      <c r="B387" s="312" t="s">
        <v>132</v>
      </c>
      <c r="C387" s="12" t="s">
        <v>201</v>
      </c>
      <c r="D387" s="13" t="s">
        <v>202</v>
      </c>
      <c r="E387" s="14">
        <v>12557</v>
      </c>
      <c r="F387" s="305">
        <v>0</v>
      </c>
      <c r="G387" s="14">
        <v>12557</v>
      </c>
    </row>
    <row r="388" spans="1:7" ht="12.2" customHeight="1" x14ac:dyDescent="0.25">
      <c r="A388" s="11" t="s">
        <v>132</v>
      </c>
      <c r="B388" s="312" t="s">
        <v>132</v>
      </c>
      <c r="C388" s="12" t="s">
        <v>143</v>
      </c>
      <c r="D388" s="13" t="s">
        <v>144</v>
      </c>
      <c r="E388" s="14">
        <v>868414.3</v>
      </c>
      <c r="F388" s="305">
        <v>0</v>
      </c>
      <c r="G388" s="14">
        <v>868414.3</v>
      </c>
    </row>
    <row r="389" spans="1:7" ht="12.2" customHeight="1" x14ac:dyDescent="0.25">
      <c r="A389" s="11" t="s">
        <v>132</v>
      </c>
      <c r="B389" s="312" t="s">
        <v>132</v>
      </c>
      <c r="C389" s="12" t="s">
        <v>203</v>
      </c>
      <c r="D389" s="13" t="s">
        <v>204</v>
      </c>
      <c r="E389" s="14">
        <v>61975.7</v>
      </c>
      <c r="F389" s="305">
        <v>0</v>
      </c>
      <c r="G389" s="14">
        <v>61975.7</v>
      </c>
    </row>
    <row r="390" spans="1:7" ht="12.2" customHeight="1" x14ac:dyDescent="0.25">
      <c r="A390" s="11" t="s">
        <v>132</v>
      </c>
      <c r="B390" s="312" t="s">
        <v>132</v>
      </c>
      <c r="C390" s="12" t="s">
        <v>145</v>
      </c>
      <c r="D390" s="13" t="s">
        <v>146</v>
      </c>
      <c r="E390" s="14">
        <v>156138</v>
      </c>
      <c r="F390" s="305">
        <v>0</v>
      </c>
      <c r="G390" s="14">
        <v>156138</v>
      </c>
    </row>
    <row r="391" spans="1:7" ht="21.6" customHeight="1" x14ac:dyDescent="0.25">
      <c r="A391" s="11" t="s">
        <v>132</v>
      </c>
      <c r="B391" s="312" t="s">
        <v>132</v>
      </c>
      <c r="C391" s="12" t="s">
        <v>147</v>
      </c>
      <c r="D391" s="13" t="s">
        <v>148</v>
      </c>
      <c r="E391" s="14">
        <v>22145</v>
      </c>
      <c r="F391" s="305">
        <v>0</v>
      </c>
      <c r="G391" s="14">
        <v>22145</v>
      </c>
    </row>
    <row r="392" spans="1:7" ht="21.6" customHeight="1" x14ac:dyDescent="0.25">
      <c r="A392" s="11" t="s">
        <v>132</v>
      </c>
      <c r="B392" s="312" t="s">
        <v>132</v>
      </c>
      <c r="C392" s="12" t="s">
        <v>205</v>
      </c>
      <c r="D392" s="13" t="s">
        <v>206</v>
      </c>
      <c r="E392" s="14">
        <v>5000</v>
      </c>
      <c r="F392" s="305">
        <v>0</v>
      </c>
      <c r="G392" s="14">
        <v>5000</v>
      </c>
    </row>
    <row r="393" spans="1:7" ht="12.2" customHeight="1" x14ac:dyDescent="0.25">
      <c r="A393" s="11" t="s">
        <v>132</v>
      </c>
      <c r="B393" s="312" t="s">
        <v>132</v>
      </c>
      <c r="C393" s="12" t="s">
        <v>156</v>
      </c>
      <c r="D393" s="13" t="s">
        <v>157</v>
      </c>
      <c r="E393" s="14">
        <v>5000</v>
      </c>
      <c r="F393" s="305">
        <v>0</v>
      </c>
      <c r="G393" s="14">
        <v>5000</v>
      </c>
    </row>
    <row r="394" spans="1:7" ht="12.2" customHeight="1" x14ac:dyDescent="0.25">
      <c r="A394" s="11" t="s">
        <v>132</v>
      </c>
      <c r="B394" s="312" t="s">
        <v>132</v>
      </c>
      <c r="C394" s="12" t="s">
        <v>149</v>
      </c>
      <c r="D394" s="13" t="s">
        <v>150</v>
      </c>
      <c r="E394" s="14">
        <v>60000</v>
      </c>
      <c r="F394" s="305">
        <v>0</v>
      </c>
      <c r="G394" s="14">
        <v>60000</v>
      </c>
    </row>
    <row r="395" spans="1:7" ht="12.2" customHeight="1" x14ac:dyDescent="0.25">
      <c r="A395" s="11" t="s">
        <v>132</v>
      </c>
      <c r="B395" s="312" t="s">
        <v>132</v>
      </c>
      <c r="C395" s="12" t="s">
        <v>158</v>
      </c>
      <c r="D395" s="13" t="s">
        <v>159</v>
      </c>
      <c r="E395" s="14">
        <v>38000</v>
      </c>
      <c r="F395" s="305">
        <v>0</v>
      </c>
      <c r="G395" s="14">
        <v>38000</v>
      </c>
    </row>
    <row r="396" spans="1:7" ht="12.2" customHeight="1" x14ac:dyDescent="0.25">
      <c r="A396" s="11" t="s">
        <v>132</v>
      </c>
      <c r="B396" s="312" t="s">
        <v>132</v>
      </c>
      <c r="C396" s="12" t="s">
        <v>163</v>
      </c>
      <c r="D396" s="13" t="s">
        <v>164</v>
      </c>
      <c r="E396" s="14">
        <v>1500</v>
      </c>
      <c r="F396" s="305">
        <v>0</v>
      </c>
      <c r="G396" s="14">
        <v>1500</v>
      </c>
    </row>
    <row r="397" spans="1:7" ht="12.2" customHeight="1" x14ac:dyDescent="0.25">
      <c r="A397" s="11" t="s">
        <v>132</v>
      </c>
      <c r="B397" s="312" t="s">
        <v>132</v>
      </c>
      <c r="C397" s="12" t="s">
        <v>207</v>
      </c>
      <c r="D397" s="13" t="s">
        <v>208</v>
      </c>
      <c r="E397" s="14">
        <v>3000</v>
      </c>
      <c r="F397" s="305">
        <v>0</v>
      </c>
      <c r="G397" s="14">
        <v>3000</v>
      </c>
    </row>
    <row r="398" spans="1:7" ht="12.2" customHeight="1" x14ac:dyDescent="0.25">
      <c r="A398" s="11" t="s">
        <v>132</v>
      </c>
      <c r="B398" s="312" t="s">
        <v>132</v>
      </c>
      <c r="C398" s="12" t="s">
        <v>151</v>
      </c>
      <c r="D398" s="13" t="s">
        <v>152</v>
      </c>
      <c r="E398" s="14">
        <v>90758</v>
      </c>
      <c r="F398" s="305">
        <v>0</v>
      </c>
      <c r="G398" s="14">
        <v>90758</v>
      </c>
    </row>
    <row r="399" spans="1:7" ht="12.2" customHeight="1" x14ac:dyDescent="0.25">
      <c r="A399" s="11" t="s">
        <v>132</v>
      </c>
      <c r="B399" s="312" t="s">
        <v>132</v>
      </c>
      <c r="C399" s="12" t="s">
        <v>197</v>
      </c>
      <c r="D399" s="13" t="s">
        <v>198</v>
      </c>
      <c r="E399" s="14">
        <v>11000</v>
      </c>
      <c r="F399" s="305">
        <v>0</v>
      </c>
      <c r="G399" s="14">
        <v>11000</v>
      </c>
    </row>
    <row r="400" spans="1:7" ht="21.6" customHeight="1" x14ac:dyDescent="0.25">
      <c r="A400" s="11" t="s">
        <v>132</v>
      </c>
      <c r="B400" s="312" t="s">
        <v>132</v>
      </c>
      <c r="C400" s="12" t="s">
        <v>172</v>
      </c>
      <c r="D400" s="13" t="s">
        <v>173</v>
      </c>
      <c r="E400" s="14">
        <v>20400</v>
      </c>
      <c r="F400" s="305">
        <v>0</v>
      </c>
      <c r="G400" s="14">
        <v>20400</v>
      </c>
    </row>
    <row r="401" spans="1:7" ht="12.2" customHeight="1" x14ac:dyDescent="0.25">
      <c r="A401" s="11" t="s">
        <v>132</v>
      </c>
      <c r="B401" s="312" t="s">
        <v>132</v>
      </c>
      <c r="C401" s="12" t="s">
        <v>211</v>
      </c>
      <c r="D401" s="13" t="s">
        <v>212</v>
      </c>
      <c r="E401" s="14">
        <v>14000</v>
      </c>
      <c r="F401" s="305">
        <v>0</v>
      </c>
      <c r="G401" s="14">
        <v>14000</v>
      </c>
    </row>
    <row r="402" spans="1:7" ht="12.2" customHeight="1" x14ac:dyDescent="0.25">
      <c r="A402" s="11" t="s">
        <v>132</v>
      </c>
      <c r="B402" s="312" t="s">
        <v>132</v>
      </c>
      <c r="C402" s="12" t="s">
        <v>153</v>
      </c>
      <c r="D402" s="13" t="s">
        <v>154</v>
      </c>
      <c r="E402" s="14">
        <v>1000</v>
      </c>
      <c r="F402" s="305">
        <v>0</v>
      </c>
      <c r="G402" s="14">
        <v>1000</v>
      </c>
    </row>
    <row r="403" spans="1:7" ht="12.2" customHeight="1" x14ac:dyDescent="0.25">
      <c r="A403" s="11" t="s">
        <v>132</v>
      </c>
      <c r="B403" s="312" t="s">
        <v>132</v>
      </c>
      <c r="C403" s="12" t="s">
        <v>213</v>
      </c>
      <c r="D403" s="13" t="s">
        <v>214</v>
      </c>
      <c r="E403" s="14">
        <v>27662</v>
      </c>
      <c r="F403" s="305">
        <v>0</v>
      </c>
      <c r="G403" s="14">
        <v>27662</v>
      </c>
    </row>
    <row r="404" spans="1:7" ht="21.6" customHeight="1" x14ac:dyDescent="0.25">
      <c r="A404" s="11" t="s">
        <v>132</v>
      </c>
      <c r="B404" s="312" t="s">
        <v>132</v>
      </c>
      <c r="C404" s="12" t="s">
        <v>215</v>
      </c>
      <c r="D404" s="13" t="s">
        <v>216</v>
      </c>
      <c r="E404" s="14">
        <v>11000</v>
      </c>
      <c r="F404" s="305">
        <v>0</v>
      </c>
      <c r="G404" s="14">
        <v>11000</v>
      </c>
    </row>
    <row r="405" spans="1:7" ht="12.2" customHeight="1" x14ac:dyDescent="0.25">
      <c r="A405" s="7" t="s">
        <v>132</v>
      </c>
      <c r="B405" s="310" t="s">
        <v>100</v>
      </c>
      <c r="C405" s="8" t="s">
        <v>132</v>
      </c>
      <c r="D405" s="9" t="s">
        <v>101</v>
      </c>
      <c r="E405" s="10">
        <f>E406</f>
        <v>847000</v>
      </c>
      <c r="F405" s="306">
        <f t="shared" ref="F405:G405" si="69">F406</f>
        <v>0</v>
      </c>
      <c r="G405" s="306">
        <f t="shared" si="69"/>
        <v>847000</v>
      </c>
    </row>
    <row r="406" spans="1:7" ht="12.2" customHeight="1" x14ac:dyDescent="0.25">
      <c r="A406" s="11" t="s">
        <v>132</v>
      </c>
      <c r="B406" s="312" t="s">
        <v>132</v>
      </c>
      <c r="C406" s="12" t="s">
        <v>151</v>
      </c>
      <c r="D406" s="13" t="s">
        <v>152</v>
      </c>
      <c r="E406" s="14">
        <v>847000</v>
      </c>
      <c r="F406" s="305">
        <v>0</v>
      </c>
      <c r="G406" s="14">
        <v>847000</v>
      </c>
    </row>
    <row r="407" spans="1:7" ht="12.2" customHeight="1" x14ac:dyDescent="0.25">
      <c r="A407" s="7" t="s">
        <v>132</v>
      </c>
      <c r="B407" s="310" t="s">
        <v>103</v>
      </c>
      <c r="C407" s="8" t="s">
        <v>132</v>
      </c>
      <c r="D407" s="9" t="s">
        <v>104</v>
      </c>
      <c r="E407" s="10">
        <f>E408</f>
        <v>350500</v>
      </c>
      <c r="F407" s="306">
        <f t="shared" ref="F407:G407" si="70">F408</f>
        <v>0</v>
      </c>
      <c r="G407" s="306">
        <f t="shared" si="70"/>
        <v>350500</v>
      </c>
    </row>
    <row r="408" spans="1:7" ht="12.2" customHeight="1" x14ac:dyDescent="0.25">
      <c r="A408" s="11" t="s">
        <v>132</v>
      </c>
      <c r="B408" s="312" t="s">
        <v>132</v>
      </c>
      <c r="C408" s="12" t="s">
        <v>299</v>
      </c>
      <c r="D408" s="13" t="s">
        <v>300</v>
      </c>
      <c r="E408" s="14">
        <v>350500</v>
      </c>
      <c r="F408" s="305">
        <v>0</v>
      </c>
      <c r="G408" s="14">
        <f>E408+F408</f>
        <v>350500</v>
      </c>
    </row>
    <row r="409" spans="1:7" ht="12.2" customHeight="1" x14ac:dyDescent="0.25">
      <c r="A409" s="7" t="s">
        <v>132</v>
      </c>
      <c r="B409" s="310" t="s">
        <v>301</v>
      </c>
      <c r="C409" s="8" t="s">
        <v>132</v>
      </c>
      <c r="D409" s="9" t="s">
        <v>302</v>
      </c>
      <c r="E409" s="10">
        <f>E410</f>
        <v>150000</v>
      </c>
      <c r="F409" s="306">
        <f t="shared" ref="F409:G409" si="71">F410</f>
        <v>0</v>
      </c>
      <c r="G409" s="306">
        <f t="shared" si="71"/>
        <v>150000</v>
      </c>
    </row>
    <row r="410" spans="1:7" ht="21.6" customHeight="1" x14ac:dyDescent="0.25">
      <c r="A410" s="11" t="s">
        <v>132</v>
      </c>
      <c r="B410" s="312" t="s">
        <v>132</v>
      </c>
      <c r="C410" s="12" t="s">
        <v>170</v>
      </c>
      <c r="D410" s="13" t="s">
        <v>171</v>
      </c>
      <c r="E410" s="14">
        <v>150000</v>
      </c>
      <c r="F410" s="305">
        <v>0</v>
      </c>
      <c r="G410" s="14">
        <v>150000</v>
      </c>
    </row>
    <row r="411" spans="1:7" ht="12.2" customHeight="1" x14ac:dyDescent="0.25">
      <c r="A411" s="7" t="s">
        <v>132</v>
      </c>
      <c r="B411" s="310" t="s">
        <v>303</v>
      </c>
      <c r="C411" s="8" t="s">
        <v>132</v>
      </c>
      <c r="D411" s="9" t="s">
        <v>43</v>
      </c>
      <c r="E411" s="10">
        <f>E412+E413</f>
        <v>14000</v>
      </c>
      <c r="F411" s="306">
        <f t="shared" ref="F411:G411" si="72">F412+F413</f>
        <v>0</v>
      </c>
      <c r="G411" s="306">
        <f t="shared" si="72"/>
        <v>14000</v>
      </c>
    </row>
    <row r="412" spans="1:7" ht="12.2" customHeight="1" x14ac:dyDescent="0.25">
      <c r="A412" s="11" t="s">
        <v>132</v>
      </c>
      <c r="B412" s="312" t="s">
        <v>132</v>
      </c>
      <c r="C412" s="12" t="s">
        <v>149</v>
      </c>
      <c r="D412" s="13" t="s">
        <v>150</v>
      </c>
      <c r="E412" s="14">
        <v>6000</v>
      </c>
      <c r="F412" s="305">
        <v>0</v>
      </c>
      <c r="G412" s="14">
        <v>6000</v>
      </c>
    </row>
    <row r="413" spans="1:7" ht="12.2" customHeight="1" x14ac:dyDescent="0.25">
      <c r="A413" s="11" t="s">
        <v>132</v>
      </c>
      <c r="B413" s="312" t="s">
        <v>132</v>
      </c>
      <c r="C413" s="12" t="s">
        <v>151</v>
      </c>
      <c r="D413" s="13" t="s">
        <v>152</v>
      </c>
      <c r="E413" s="14">
        <v>8000</v>
      </c>
      <c r="F413" s="305">
        <v>0</v>
      </c>
      <c r="G413" s="14">
        <v>8000</v>
      </c>
    </row>
    <row r="414" spans="1:7" ht="12.2" customHeight="1" x14ac:dyDescent="0.25">
      <c r="A414" s="3" t="s">
        <v>304</v>
      </c>
      <c r="B414" s="311" t="s">
        <v>132</v>
      </c>
      <c r="C414" s="4" t="s">
        <v>132</v>
      </c>
      <c r="D414" s="5" t="s">
        <v>305</v>
      </c>
      <c r="E414" s="6">
        <f>E415</f>
        <v>175442.32</v>
      </c>
      <c r="F414" s="307">
        <f t="shared" ref="F414:G414" si="73">F415</f>
        <v>0</v>
      </c>
      <c r="G414" s="307">
        <f t="shared" si="73"/>
        <v>175442.32</v>
      </c>
    </row>
    <row r="415" spans="1:7" ht="12.2" customHeight="1" x14ac:dyDescent="0.25">
      <c r="A415" s="7" t="s">
        <v>132</v>
      </c>
      <c r="B415" s="310" t="s">
        <v>306</v>
      </c>
      <c r="C415" s="8" t="s">
        <v>132</v>
      </c>
      <c r="D415" s="9" t="s">
        <v>43</v>
      </c>
      <c r="E415" s="10">
        <f>E416+E417+E418+E419+E420+E421</f>
        <v>175442.32</v>
      </c>
      <c r="F415" s="306">
        <f t="shared" ref="F415:G415" si="74">F416+F417+F418+F419+F420+F421</f>
        <v>0</v>
      </c>
      <c r="G415" s="306">
        <f t="shared" si="74"/>
        <v>175442.32</v>
      </c>
    </row>
    <row r="416" spans="1:7" ht="49.15" customHeight="1" x14ac:dyDescent="0.25">
      <c r="A416" s="11" t="s">
        <v>132</v>
      </c>
      <c r="B416" s="312" t="s">
        <v>132</v>
      </c>
      <c r="C416" s="12" t="s">
        <v>102</v>
      </c>
      <c r="D416" s="13" t="s">
        <v>230</v>
      </c>
      <c r="E416" s="14">
        <v>14000</v>
      </c>
      <c r="F416" s="305">
        <v>0</v>
      </c>
      <c r="G416" s="14">
        <v>14000</v>
      </c>
    </row>
    <row r="417" spans="1:7" ht="12.2" customHeight="1" x14ac:dyDescent="0.25">
      <c r="A417" s="11" t="s">
        <v>132</v>
      </c>
      <c r="B417" s="312" t="s">
        <v>132</v>
      </c>
      <c r="C417" s="12" t="s">
        <v>268</v>
      </c>
      <c r="D417" s="13" t="s">
        <v>144</v>
      </c>
      <c r="E417" s="14">
        <v>25629.52</v>
      </c>
      <c r="F417" s="305">
        <v>0</v>
      </c>
      <c r="G417" s="14">
        <v>25629.52</v>
      </c>
    </row>
    <row r="418" spans="1:7" ht="12.2" customHeight="1" x14ac:dyDescent="0.25">
      <c r="A418" s="11" t="s">
        <v>132</v>
      </c>
      <c r="B418" s="312" t="s">
        <v>132</v>
      </c>
      <c r="C418" s="12" t="s">
        <v>270</v>
      </c>
      <c r="D418" s="13" t="s">
        <v>146</v>
      </c>
      <c r="E418" s="14">
        <v>5127.25</v>
      </c>
      <c r="F418" s="305">
        <v>0</v>
      </c>
      <c r="G418" s="14">
        <v>5127.25</v>
      </c>
    </row>
    <row r="419" spans="1:7" ht="21.6" customHeight="1" x14ac:dyDescent="0.25">
      <c r="A419" s="11" t="s">
        <v>132</v>
      </c>
      <c r="B419" s="312" t="s">
        <v>132</v>
      </c>
      <c r="C419" s="12" t="s">
        <v>272</v>
      </c>
      <c r="D419" s="13" t="s">
        <v>148</v>
      </c>
      <c r="E419" s="14">
        <v>630.79</v>
      </c>
      <c r="F419" s="305">
        <v>0</v>
      </c>
      <c r="G419" s="14">
        <v>630.79</v>
      </c>
    </row>
    <row r="420" spans="1:7" ht="12.2" customHeight="1" x14ac:dyDescent="0.25">
      <c r="A420" s="11" t="s">
        <v>132</v>
      </c>
      <c r="B420" s="312" t="s">
        <v>132</v>
      </c>
      <c r="C420" s="12" t="s">
        <v>307</v>
      </c>
      <c r="D420" s="13" t="s">
        <v>157</v>
      </c>
      <c r="E420" s="14">
        <v>13346.14</v>
      </c>
      <c r="F420" s="305">
        <v>0</v>
      </c>
      <c r="G420" s="14">
        <v>13346.14</v>
      </c>
    </row>
    <row r="421" spans="1:7" ht="12.2" customHeight="1" x14ac:dyDescent="0.25">
      <c r="A421" s="11" t="s">
        <v>132</v>
      </c>
      <c r="B421" s="312" t="s">
        <v>132</v>
      </c>
      <c r="C421" s="12" t="s">
        <v>278</v>
      </c>
      <c r="D421" s="13" t="s">
        <v>152</v>
      </c>
      <c r="E421" s="14">
        <v>116708.62</v>
      </c>
      <c r="F421" s="305">
        <v>0</v>
      </c>
      <c r="G421" s="14">
        <v>116708.62</v>
      </c>
    </row>
    <row r="422" spans="1:7" ht="12.2" customHeight="1" x14ac:dyDescent="0.25">
      <c r="A422" s="3" t="s">
        <v>105</v>
      </c>
      <c r="B422" s="311" t="s">
        <v>132</v>
      </c>
      <c r="C422" s="4" t="s">
        <v>132</v>
      </c>
      <c r="D422" s="5" t="s">
        <v>106</v>
      </c>
      <c r="E422" s="6">
        <f>E423+E435+E437</f>
        <v>1050271.3</v>
      </c>
      <c r="F422" s="307">
        <f t="shared" ref="F422:G422" si="75">F423+F435+F437</f>
        <v>0</v>
      </c>
      <c r="G422" s="307">
        <f t="shared" si="75"/>
        <v>1050271.3</v>
      </c>
    </row>
    <row r="423" spans="1:7" ht="12.2" customHeight="1" x14ac:dyDescent="0.25">
      <c r="A423" s="7" t="s">
        <v>132</v>
      </c>
      <c r="B423" s="310" t="s">
        <v>308</v>
      </c>
      <c r="C423" s="8" t="s">
        <v>132</v>
      </c>
      <c r="D423" s="9" t="s">
        <v>309</v>
      </c>
      <c r="E423" s="10">
        <f>E424+E425+E426+E427+E428+E429+E430+E431+E432+E433+E434</f>
        <v>903014.3</v>
      </c>
      <c r="F423" s="306">
        <f t="shared" ref="F423:G423" si="76">F424+F425+F426+F427+F428+F429+F430+F431+F432+F433+F434</f>
        <v>0</v>
      </c>
      <c r="G423" s="306">
        <f t="shared" si="76"/>
        <v>903014.3</v>
      </c>
    </row>
    <row r="424" spans="1:7" ht="12.2" customHeight="1" x14ac:dyDescent="0.25">
      <c r="A424" s="11" t="s">
        <v>132</v>
      </c>
      <c r="B424" s="312" t="s">
        <v>132</v>
      </c>
      <c r="C424" s="12" t="s">
        <v>201</v>
      </c>
      <c r="D424" s="13" t="s">
        <v>202</v>
      </c>
      <c r="E424" s="14">
        <v>3717</v>
      </c>
      <c r="F424" s="305">
        <v>0</v>
      </c>
      <c r="G424" s="14">
        <v>3717</v>
      </c>
    </row>
    <row r="425" spans="1:7" ht="12.2" customHeight="1" x14ac:dyDescent="0.25">
      <c r="A425" s="11" t="s">
        <v>132</v>
      </c>
      <c r="B425" s="312" t="s">
        <v>132</v>
      </c>
      <c r="C425" s="12" t="s">
        <v>143</v>
      </c>
      <c r="D425" s="13" t="s">
        <v>144</v>
      </c>
      <c r="E425" s="14">
        <v>644300</v>
      </c>
      <c r="F425" s="305">
        <v>0</v>
      </c>
      <c r="G425" s="14">
        <v>644300</v>
      </c>
    </row>
    <row r="426" spans="1:7" ht="12.2" customHeight="1" x14ac:dyDescent="0.25">
      <c r="A426" s="11" t="s">
        <v>132</v>
      </c>
      <c r="B426" s="312" t="s">
        <v>132</v>
      </c>
      <c r="C426" s="12" t="s">
        <v>203</v>
      </c>
      <c r="D426" s="13" t="s">
        <v>204</v>
      </c>
      <c r="E426" s="14">
        <v>46270</v>
      </c>
      <c r="F426" s="305">
        <v>0</v>
      </c>
      <c r="G426" s="14">
        <v>46270</v>
      </c>
    </row>
    <row r="427" spans="1:7" ht="12.2" customHeight="1" x14ac:dyDescent="0.25">
      <c r="A427" s="11" t="s">
        <v>132</v>
      </c>
      <c r="B427" s="312" t="s">
        <v>132</v>
      </c>
      <c r="C427" s="12" t="s">
        <v>145</v>
      </c>
      <c r="D427" s="13" t="s">
        <v>146</v>
      </c>
      <c r="E427" s="14">
        <v>120248.51</v>
      </c>
      <c r="F427" s="305">
        <v>0</v>
      </c>
      <c r="G427" s="14">
        <v>120248.51</v>
      </c>
    </row>
    <row r="428" spans="1:7" ht="21.6" customHeight="1" x14ac:dyDescent="0.25">
      <c r="A428" s="11" t="s">
        <v>132</v>
      </c>
      <c r="B428" s="312" t="s">
        <v>132</v>
      </c>
      <c r="C428" s="12" t="s">
        <v>147</v>
      </c>
      <c r="D428" s="13" t="s">
        <v>148</v>
      </c>
      <c r="E428" s="14">
        <v>16339.79</v>
      </c>
      <c r="F428" s="305">
        <v>0</v>
      </c>
      <c r="G428" s="14">
        <v>16339.79</v>
      </c>
    </row>
    <row r="429" spans="1:7" ht="12.2" customHeight="1" x14ac:dyDescent="0.25">
      <c r="A429" s="11" t="s">
        <v>132</v>
      </c>
      <c r="B429" s="312" t="s">
        <v>132</v>
      </c>
      <c r="C429" s="12" t="s">
        <v>149</v>
      </c>
      <c r="D429" s="13" t="s">
        <v>150</v>
      </c>
      <c r="E429" s="14">
        <v>11600</v>
      </c>
      <c r="F429" s="305">
        <v>0</v>
      </c>
      <c r="G429" s="14">
        <v>11600</v>
      </c>
    </row>
    <row r="430" spans="1:7" ht="12.2" customHeight="1" x14ac:dyDescent="0.25">
      <c r="A430" s="11" t="s">
        <v>132</v>
      </c>
      <c r="B430" s="312" t="s">
        <v>132</v>
      </c>
      <c r="C430" s="12" t="s">
        <v>245</v>
      </c>
      <c r="D430" s="13" t="s">
        <v>246</v>
      </c>
      <c r="E430" s="14">
        <v>8500</v>
      </c>
      <c r="F430" s="305">
        <v>0</v>
      </c>
      <c r="G430" s="14">
        <v>8500</v>
      </c>
    </row>
    <row r="431" spans="1:7" ht="12.2" customHeight="1" x14ac:dyDescent="0.25">
      <c r="A431" s="11" t="s">
        <v>132</v>
      </c>
      <c r="B431" s="312" t="s">
        <v>132</v>
      </c>
      <c r="C431" s="12" t="s">
        <v>158</v>
      </c>
      <c r="D431" s="13" t="s">
        <v>159</v>
      </c>
      <c r="E431" s="14">
        <v>13000</v>
      </c>
      <c r="F431" s="305">
        <v>0</v>
      </c>
      <c r="G431" s="14">
        <v>13000</v>
      </c>
    </row>
    <row r="432" spans="1:7" ht="12.2" customHeight="1" x14ac:dyDescent="0.25">
      <c r="A432" s="11" t="s">
        <v>132</v>
      </c>
      <c r="B432" s="312" t="s">
        <v>132</v>
      </c>
      <c r="C432" s="12" t="s">
        <v>163</v>
      </c>
      <c r="D432" s="13" t="s">
        <v>164</v>
      </c>
      <c r="E432" s="14">
        <v>416</v>
      </c>
      <c r="F432" s="305">
        <v>0</v>
      </c>
      <c r="G432" s="14">
        <v>416</v>
      </c>
    </row>
    <row r="433" spans="1:7" ht="12.2" customHeight="1" x14ac:dyDescent="0.25">
      <c r="A433" s="11" t="s">
        <v>132</v>
      </c>
      <c r="B433" s="312" t="s">
        <v>132</v>
      </c>
      <c r="C433" s="12" t="s">
        <v>151</v>
      </c>
      <c r="D433" s="13" t="s">
        <v>152</v>
      </c>
      <c r="E433" s="14">
        <v>3400</v>
      </c>
      <c r="F433" s="305">
        <v>0</v>
      </c>
      <c r="G433" s="14">
        <v>3400</v>
      </c>
    </row>
    <row r="434" spans="1:7" ht="12.2" customHeight="1" x14ac:dyDescent="0.25">
      <c r="A434" s="11" t="s">
        <v>132</v>
      </c>
      <c r="B434" s="312" t="s">
        <v>132</v>
      </c>
      <c r="C434" s="12" t="s">
        <v>213</v>
      </c>
      <c r="D434" s="13" t="s">
        <v>214</v>
      </c>
      <c r="E434" s="14">
        <v>35223</v>
      </c>
      <c r="F434" s="305">
        <v>0</v>
      </c>
      <c r="G434" s="14">
        <v>35223</v>
      </c>
    </row>
    <row r="435" spans="1:7" ht="12.2" customHeight="1" x14ac:dyDescent="0.25">
      <c r="A435" s="7" t="s">
        <v>132</v>
      </c>
      <c r="B435" s="310" t="s">
        <v>107</v>
      </c>
      <c r="C435" s="8" t="s">
        <v>132</v>
      </c>
      <c r="D435" s="9" t="s">
        <v>108</v>
      </c>
      <c r="E435" s="10">
        <f>E436</f>
        <v>133057</v>
      </c>
      <c r="F435" s="306">
        <f t="shared" ref="F435:G435" si="77">F436</f>
        <v>0</v>
      </c>
      <c r="G435" s="306">
        <f t="shared" si="77"/>
        <v>133057</v>
      </c>
    </row>
    <row r="436" spans="1:7" ht="12.2" customHeight="1" x14ac:dyDescent="0.25">
      <c r="A436" s="11" t="s">
        <v>132</v>
      </c>
      <c r="B436" s="312" t="s">
        <v>132</v>
      </c>
      <c r="C436" s="12" t="s">
        <v>310</v>
      </c>
      <c r="D436" s="13" t="s">
        <v>311</v>
      </c>
      <c r="E436" s="14">
        <v>133057</v>
      </c>
      <c r="F436" s="305">
        <v>0</v>
      </c>
      <c r="G436" s="14">
        <v>133057</v>
      </c>
    </row>
    <row r="437" spans="1:7" ht="21.6" customHeight="1" x14ac:dyDescent="0.25">
      <c r="A437" s="7" t="s">
        <v>132</v>
      </c>
      <c r="B437" s="310" t="s">
        <v>312</v>
      </c>
      <c r="C437" s="8" t="s">
        <v>132</v>
      </c>
      <c r="D437" s="9" t="s">
        <v>313</v>
      </c>
      <c r="E437" s="10">
        <f>E438</f>
        <v>14200</v>
      </c>
      <c r="F437" s="306">
        <f t="shared" ref="F437:G437" si="78">F438</f>
        <v>0</v>
      </c>
      <c r="G437" s="306">
        <f t="shared" si="78"/>
        <v>14200</v>
      </c>
    </row>
    <row r="438" spans="1:7" ht="12.2" customHeight="1" x14ac:dyDescent="0.25">
      <c r="A438" s="11" t="s">
        <v>132</v>
      </c>
      <c r="B438" s="312" t="s">
        <v>132</v>
      </c>
      <c r="C438" s="12" t="s">
        <v>310</v>
      </c>
      <c r="D438" s="13" t="s">
        <v>311</v>
      </c>
      <c r="E438" s="14">
        <v>14200</v>
      </c>
      <c r="F438" s="305">
        <v>0</v>
      </c>
      <c r="G438" s="14">
        <v>14200</v>
      </c>
    </row>
    <row r="439" spans="1:7" ht="12.2" customHeight="1" x14ac:dyDescent="0.25">
      <c r="A439" s="3" t="s">
        <v>109</v>
      </c>
      <c r="B439" s="311" t="s">
        <v>132</v>
      </c>
      <c r="C439" s="4" t="s">
        <v>132</v>
      </c>
      <c r="D439" s="5" t="s">
        <v>110</v>
      </c>
      <c r="E439" s="6">
        <f>E440+E455+E471+E475+E486+E488+E490</f>
        <v>23634920.5</v>
      </c>
      <c r="F439" s="307">
        <f t="shared" ref="F439:G439" si="79">F440+F455+F471+F475+F486+F488+F490</f>
        <v>0</v>
      </c>
      <c r="G439" s="307">
        <f t="shared" si="79"/>
        <v>23634920.5</v>
      </c>
    </row>
    <row r="440" spans="1:7" ht="12.2" customHeight="1" x14ac:dyDescent="0.25">
      <c r="A440" s="7" t="s">
        <v>132</v>
      </c>
      <c r="B440" s="310" t="s">
        <v>111</v>
      </c>
      <c r="C440" s="8" t="s">
        <v>132</v>
      </c>
      <c r="D440" s="9" t="s">
        <v>112</v>
      </c>
      <c r="E440" s="10">
        <f>E441+E442+E443+E444+E445+E446+E447+E448+E449+E450+E451+E452+E453+E454</f>
        <v>14488667</v>
      </c>
      <c r="F440" s="306">
        <f t="shared" ref="F440:G440" si="80">F441+F442+F443+F444+F445+F446+F447+F448+F449+F450+F451+F452+F453+F454</f>
        <v>0</v>
      </c>
      <c r="G440" s="306">
        <f t="shared" si="80"/>
        <v>14488667</v>
      </c>
    </row>
    <row r="441" spans="1:7" ht="39.950000000000003" customHeight="1" x14ac:dyDescent="0.25">
      <c r="A441" s="11" t="s">
        <v>132</v>
      </c>
      <c r="B441" s="312" t="s">
        <v>132</v>
      </c>
      <c r="C441" s="12" t="s">
        <v>76</v>
      </c>
      <c r="D441" s="13" t="s">
        <v>296</v>
      </c>
      <c r="E441" s="14">
        <v>40000</v>
      </c>
      <c r="F441" s="305">
        <v>0</v>
      </c>
      <c r="G441" s="14">
        <f>E441+F441</f>
        <v>40000</v>
      </c>
    </row>
    <row r="442" spans="1:7" ht="12.2" customHeight="1" x14ac:dyDescent="0.25">
      <c r="A442" s="11" t="s">
        <v>132</v>
      </c>
      <c r="B442" s="312" t="s">
        <v>132</v>
      </c>
      <c r="C442" s="12" t="s">
        <v>299</v>
      </c>
      <c r="D442" s="13" t="s">
        <v>300</v>
      </c>
      <c r="E442" s="14">
        <v>14208130.470000001</v>
      </c>
      <c r="F442" s="305">
        <v>0</v>
      </c>
      <c r="G442" s="305">
        <f t="shared" ref="G442:G454" si="81">E442+F442</f>
        <v>14208130.470000001</v>
      </c>
    </row>
    <row r="443" spans="1:7" ht="12.2" customHeight="1" x14ac:dyDescent="0.25">
      <c r="A443" s="11" t="s">
        <v>132</v>
      </c>
      <c r="B443" s="312" t="s">
        <v>132</v>
      </c>
      <c r="C443" s="12" t="s">
        <v>143</v>
      </c>
      <c r="D443" s="13" t="s">
        <v>144</v>
      </c>
      <c r="E443" s="14">
        <v>129000</v>
      </c>
      <c r="F443" s="305">
        <v>0</v>
      </c>
      <c r="G443" s="305">
        <f t="shared" si="81"/>
        <v>129000</v>
      </c>
    </row>
    <row r="444" spans="1:7" ht="12.2" customHeight="1" x14ac:dyDescent="0.25">
      <c r="A444" s="11" t="s">
        <v>132</v>
      </c>
      <c r="B444" s="312" t="s">
        <v>132</v>
      </c>
      <c r="C444" s="12" t="s">
        <v>203</v>
      </c>
      <c r="D444" s="13" t="s">
        <v>204</v>
      </c>
      <c r="E444" s="14">
        <v>9666.5300000000007</v>
      </c>
      <c r="F444" s="305">
        <v>0</v>
      </c>
      <c r="G444" s="305">
        <f t="shared" si="81"/>
        <v>9666.5300000000007</v>
      </c>
    </row>
    <row r="445" spans="1:7" ht="12.2" customHeight="1" x14ac:dyDescent="0.25">
      <c r="A445" s="11" t="s">
        <v>132</v>
      </c>
      <c r="B445" s="312" t="s">
        <v>132</v>
      </c>
      <c r="C445" s="12" t="s">
        <v>145</v>
      </c>
      <c r="D445" s="13" t="s">
        <v>146</v>
      </c>
      <c r="E445" s="14">
        <v>23200</v>
      </c>
      <c r="F445" s="305">
        <v>0</v>
      </c>
      <c r="G445" s="305">
        <f t="shared" si="81"/>
        <v>23200</v>
      </c>
    </row>
    <row r="446" spans="1:7" ht="21.6" customHeight="1" x14ac:dyDescent="0.25">
      <c r="A446" s="11" t="s">
        <v>132</v>
      </c>
      <c r="B446" s="312" t="s">
        <v>132</v>
      </c>
      <c r="C446" s="12" t="s">
        <v>147</v>
      </c>
      <c r="D446" s="13" t="s">
        <v>148</v>
      </c>
      <c r="E446" s="14">
        <v>3300</v>
      </c>
      <c r="F446" s="305">
        <v>0</v>
      </c>
      <c r="G446" s="305">
        <f t="shared" si="81"/>
        <v>3300</v>
      </c>
    </row>
    <row r="447" spans="1:7" ht="12.2" customHeight="1" x14ac:dyDescent="0.25">
      <c r="A447" s="11" t="s">
        <v>132</v>
      </c>
      <c r="B447" s="312" t="s">
        <v>132</v>
      </c>
      <c r="C447" s="12" t="s">
        <v>156</v>
      </c>
      <c r="D447" s="13" t="s">
        <v>157</v>
      </c>
      <c r="E447" s="14">
        <v>9000</v>
      </c>
      <c r="F447" s="305">
        <v>0</v>
      </c>
      <c r="G447" s="305">
        <f t="shared" si="81"/>
        <v>9000</v>
      </c>
    </row>
    <row r="448" spans="1:7" ht="12.2" customHeight="1" x14ac:dyDescent="0.25">
      <c r="A448" s="11" t="s">
        <v>132</v>
      </c>
      <c r="B448" s="312" t="s">
        <v>132</v>
      </c>
      <c r="C448" s="12" t="s">
        <v>149</v>
      </c>
      <c r="D448" s="13" t="s">
        <v>150</v>
      </c>
      <c r="E448" s="14">
        <v>12000</v>
      </c>
      <c r="F448" s="305">
        <v>0</v>
      </c>
      <c r="G448" s="305">
        <f t="shared" si="81"/>
        <v>12000</v>
      </c>
    </row>
    <row r="449" spans="1:7" ht="12.2" customHeight="1" x14ac:dyDescent="0.25">
      <c r="A449" s="11" t="s">
        <v>132</v>
      </c>
      <c r="B449" s="312" t="s">
        <v>132</v>
      </c>
      <c r="C449" s="12" t="s">
        <v>158</v>
      </c>
      <c r="D449" s="13" t="s">
        <v>159</v>
      </c>
      <c r="E449" s="14">
        <v>4000</v>
      </c>
      <c r="F449" s="305">
        <v>0</v>
      </c>
      <c r="G449" s="305">
        <f t="shared" si="81"/>
        <v>4000</v>
      </c>
    </row>
    <row r="450" spans="1:7" ht="12.2" customHeight="1" x14ac:dyDescent="0.25">
      <c r="A450" s="11" t="s">
        <v>132</v>
      </c>
      <c r="B450" s="312" t="s">
        <v>132</v>
      </c>
      <c r="C450" s="12" t="s">
        <v>151</v>
      </c>
      <c r="D450" s="13" t="s">
        <v>152</v>
      </c>
      <c r="E450" s="14">
        <v>40000</v>
      </c>
      <c r="F450" s="305">
        <v>0</v>
      </c>
      <c r="G450" s="305">
        <f t="shared" si="81"/>
        <v>40000</v>
      </c>
    </row>
    <row r="451" spans="1:7" ht="21.6" customHeight="1" x14ac:dyDescent="0.25">
      <c r="A451" s="11" t="s">
        <v>132</v>
      </c>
      <c r="B451" s="312" t="s">
        <v>132</v>
      </c>
      <c r="C451" s="12" t="s">
        <v>172</v>
      </c>
      <c r="D451" s="13" t="s">
        <v>173</v>
      </c>
      <c r="E451" s="14">
        <v>2000</v>
      </c>
      <c r="F451" s="305">
        <v>0</v>
      </c>
      <c r="G451" s="305">
        <f t="shared" si="81"/>
        <v>2000</v>
      </c>
    </row>
    <row r="452" spans="1:7" ht="12.2" customHeight="1" x14ac:dyDescent="0.25">
      <c r="A452" s="11" t="s">
        <v>132</v>
      </c>
      <c r="B452" s="312" t="s">
        <v>132</v>
      </c>
      <c r="C452" s="12" t="s">
        <v>213</v>
      </c>
      <c r="D452" s="13" t="s">
        <v>214</v>
      </c>
      <c r="E452" s="14">
        <v>2370</v>
      </c>
      <c r="F452" s="305">
        <v>0</v>
      </c>
      <c r="G452" s="305">
        <f t="shared" si="81"/>
        <v>2370</v>
      </c>
    </row>
    <row r="453" spans="1:7" ht="39.950000000000003" customHeight="1" x14ac:dyDescent="0.25">
      <c r="A453" s="11" t="s">
        <v>132</v>
      </c>
      <c r="B453" s="312" t="s">
        <v>132</v>
      </c>
      <c r="C453" s="12" t="s">
        <v>314</v>
      </c>
      <c r="D453" s="13" t="s">
        <v>315</v>
      </c>
      <c r="E453" s="14">
        <v>3000</v>
      </c>
      <c r="F453" s="305">
        <v>0</v>
      </c>
      <c r="G453" s="305">
        <f t="shared" si="81"/>
        <v>3000</v>
      </c>
    </row>
    <row r="454" spans="1:7" ht="21.6" customHeight="1" x14ac:dyDescent="0.25">
      <c r="A454" s="11" t="s">
        <v>132</v>
      </c>
      <c r="B454" s="312" t="s">
        <v>132</v>
      </c>
      <c r="C454" s="12" t="s">
        <v>215</v>
      </c>
      <c r="D454" s="13" t="s">
        <v>216</v>
      </c>
      <c r="E454" s="14">
        <v>3000</v>
      </c>
      <c r="F454" s="305">
        <v>0</v>
      </c>
      <c r="G454" s="305">
        <f t="shared" si="81"/>
        <v>3000</v>
      </c>
    </row>
    <row r="455" spans="1:7" ht="30.75" customHeight="1" x14ac:dyDescent="0.25">
      <c r="A455" s="7" t="s">
        <v>132</v>
      </c>
      <c r="B455" s="310" t="s">
        <v>113</v>
      </c>
      <c r="C455" s="8" t="s">
        <v>132</v>
      </c>
      <c r="D455" s="9" t="s">
        <v>316</v>
      </c>
      <c r="E455" s="10">
        <f>E456+E457+E458+E459+E460+E461+E462+E463+E464+E465+E466+E467+E468+E469+E470</f>
        <v>7792821.5</v>
      </c>
      <c r="F455" s="306">
        <f t="shared" ref="F455:G455" si="82">F456+F457+F458+F459+F460+F461+F462+F463+F464+F465+F466+F467+F468+F469+F470</f>
        <v>0</v>
      </c>
      <c r="G455" s="306">
        <f t="shared" si="82"/>
        <v>7792821.5</v>
      </c>
    </row>
    <row r="456" spans="1:7" ht="39.950000000000003" customHeight="1" x14ac:dyDescent="0.25">
      <c r="A456" s="11" t="s">
        <v>132</v>
      </c>
      <c r="B456" s="312" t="s">
        <v>132</v>
      </c>
      <c r="C456" s="12" t="s">
        <v>76</v>
      </c>
      <c r="D456" s="13" t="s">
        <v>296</v>
      </c>
      <c r="E456" s="14">
        <v>40000</v>
      </c>
      <c r="F456" s="305">
        <v>0</v>
      </c>
      <c r="G456" s="14">
        <v>40000</v>
      </c>
    </row>
    <row r="457" spans="1:7" ht="12.2" customHeight="1" x14ac:dyDescent="0.25">
      <c r="A457" s="11" t="s">
        <v>132</v>
      </c>
      <c r="B457" s="312" t="s">
        <v>132</v>
      </c>
      <c r="C457" s="12" t="s">
        <v>299</v>
      </c>
      <c r="D457" s="13" t="s">
        <v>300</v>
      </c>
      <c r="E457" s="14">
        <v>7219046</v>
      </c>
      <c r="F457" s="305">
        <v>0</v>
      </c>
      <c r="G457" s="14">
        <v>7219046</v>
      </c>
    </row>
    <row r="458" spans="1:7" ht="12.2" customHeight="1" x14ac:dyDescent="0.25">
      <c r="A458" s="11" t="s">
        <v>132</v>
      </c>
      <c r="B458" s="312" t="s">
        <v>132</v>
      </c>
      <c r="C458" s="12" t="s">
        <v>143</v>
      </c>
      <c r="D458" s="13" t="s">
        <v>144</v>
      </c>
      <c r="E458" s="14">
        <v>155000</v>
      </c>
      <c r="F458" s="305">
        <v>0</v>
      </c>
      <c r="G458" s="14">
        <v>155000</v>
      </c>
    </row>
    <row r="459" spans="1:7" ht="12.2" customHeight="1" x14ac:dyDescent="0.25">
      <c r="A459" s="11" t="s">
        <v>132</v>
      </c>
      <c r="B459" s="312" t="s">
        <v>132</v>
      </c>
      <c r="C459" s="12" t="s">
        <v>203</v>
      </c>
      <c r="D459" s="13" t="s">
        <v>204</v>
      </c>
      <c r="E459" s="14">
        <v>15100</v>
      </c>
      <c r="F459" s="305">
        <v>0</v>
      </c>
      <c r="G459" s="14">
        <v>15100</v>
      </c>
    </row>
    <row r="460" spans="1:7" ht="12.2" customHeight="1" x14ac:dyDescent="0.25">
      <c r="A460" s="11" t="s">
        <v>132</v>
      </c>
      <c r="B460" s="312" t="s">
        <v>132</v>
      </c>
      <c r="C460" s="12" t="s">
        <v>145</v>
      </c>
      <c r="D460" s="13" t="s">
        <v>146</v>
      </c>
      <c r="E460" s="14">
        <v>279953</v>
      </c>
      <c r="F460" s="305">
        <v>0</v>
      </c>
      <c r="G460" s="14">
        <v>279953</v>
      </c>
    </row>
    <row r="461" spans="1:7" ht="21.6" customHeight="1" x14ac:dyDescent="0.25">
      <c r="A461" s="11" t="s">
        <v>132</v>
      </c>
      <c r="B461" s="312" t="s">
        <v>132</v>
      </c>
      <c r="C461" s="12" t="s">
        <v>147</v>
      </c>
      <c r="D461" s="13" t="s">
        <v>148</v>
      </c>
      <c r="E461" s="14">
        <v>4167.5</v>
      </c>
      <c r="F461" s="305">
        <v>0</v>
      </c>
      <c r="G461" s="14">
        <v>4167.5</v>
      </c>
    </row>
    <row r="462" spans="1:7" ht="12.2" customHeight="1" x14ac:dyDescent="0.25">
      <c r="A462" s="11" t="s">
        <v>132</v>
      </c>
      <c r="B462" s="312" t="s">
        <v>132</v>
      </c>
      <c r="C462" s="12" t="s">
        <v>156</v>
      </c>
      <c r="D462" s="13" t="s">
        <v>157</v>
      </c>
      <c r="E462" s="14">
        <v>10000</v>
      </c>
      <c r="F462" s="305">
        <v>0</v>
      </c>
      <c r="G462" s="14">
        <v>10000</v>
      </c>
    </row>
    <row r="463" spans="1:7" ht="12.2" customHeight="1" x14ac:dyDescent="0.25">
      <c r="A463" s="11" t="s">
        <v>132</v>
      </c>
      <c r="B463" s="312" t="s">
        <v>132</v>
      </c>
      <c r="C463" s="12" t="s">
        <v>149</v>
      </c>
      <c r="D463" s="13" t="s">
        <v>150</v>
      </c>
      <c r="E463" s="14">
        <v>12800</v>
      </c>
      <c r="F463" s="305">
        <v>0</v>
      </c>
      <c r="G463" s="14">
        <v>12800</v>
      </c>
    </row>
    <row r="464" spans="1:7" ht="12.2" customHeight="1" x14ac:dyDescent="0.25">
      <c r="A464" s="11" t="s">
        <v>132</v>
      </c>
      <c r="B464" s="312" t="s">
        <v>132</v>
      </c>
      <c r="C464" s="12" t="s">
        <v>158</v>
      </c>
      <c r="D464" s="13" t="s">
        <v>159</v>
      </c>
      <c r="E464" s="14">
        <v>4000</v>
      </c>
      <c r="F464" s="305">
        <v>0</v>
      </c>
      <c r="G464" s="14">
        <v>4000</v>
      </c>
    </row>
    <row r="465" spans="1:7" ht="12.2" customHeight="1" x14ac:dyDescent="0.25">
      <c r="A465" s="11" t="s">
        <v>132</v>
      </c>
      <c r="B465" s="312" t="s">
        <v>132</v>
      </c>
      <c r="C465" s="12" t="s">
        <v>151</v>
      </c>
      <c r="D465" s="13" t="s">
        <v>152</v>
      </c>
      <c r="E465" s="14">
        <v>39000</v>
      </c>
      <c r="F465" s="305">
        <v>0</v>
      </c>
      <c r="G465" s="14">
        <v>39000</v>
      </c>
    </row>
    <row r="466" spans="1:7" ht="12.2" customHeight="1" x14ac:dyDescent="0.25">
      <c r="A466" s="11" t="s">
        <v>132</v>
      </c>
      <c r="B466" s="312" t="s">
        <v>132</v>
      </c>
      <c r="C466" s="12" t="s">
        <v>197</v>
      </c>
      <c r="D466" s="13" t="s">
        <v>198</v>
      </c>
      <c r="E466" s="14">
        <v>1000</v>
      </c>
      <c r="F466" s="305">
        <v>0</v>
      </c>
      <c r="G466" s="14">
        <v>1000</v>
      </c>
    </row>
    <row r="467" spans="1:7" ht="12.2" customHeight="1" x14ac:dyDescent="0.25">
      <c r="A467" s="11" t="s">
        <v>132</v>
      </c>
      <c r="B467" s="312" t="s">
        <v>132</v>
      </c>
      <c r="C467" s="12" t="s">
        <v>153</v>
      </c>
      <c r="D467" s="13" t="s">
        <v>154</v>
      </c>
      <c r="E467" s="14">
        <v>200</v>
      </c>
      <c r="F467" s="305">
        <v>0</v>
      </c>
      <c r="G467" s="14">
        <v>200</v>
      </c>
    </row>
    <row r="468" spans="1:7" ht="12.2" customHeight="1" x14ac:dyDescent="0.25">
      <c r="A468" s="11" t="s">
        <v>132</v>
      </c>
      <c r="B468" s="312" t="s">
        <v>132</v>
      </c>
      <c r="C468" s="12" t="s">
        <v>213</v>
      </c>
      <c r="D468" s="13" t="s">
        <v>214</v>
      </c>
      <c r="E468" s="14">
        <v>4555</v>
      </c>
      <c r="F468" s="305">
        <v>0</v>
      </c>
      <c r="G468" s="14">
        <v>4555</v>
      </c>
    </row>
    <row r="469" spans="1:7" ht="39.950000000000003" customHeight="1" x14ac:dyDescent="0.25">
      <c r="A469" s="11" t="s">
        <v>132</v>
      </c>
      <c r="B469" s="312" t="s">
        <v>132</v>
      </c>
      <c r="C469" s="12" t="s">
        <v>314</v>
      </c>
      <c r="D469" s="13" t="s">
        <v>315</v>
      </c>
      <c r="E469" s="14">
        <v>5000</v>
      </c>
      <c r="F469" s="305">
        <v>0</v>
      </c>
      <c r="G469" s="14">
        <v>5000</v>
      </c>
    </row>
    <row r="470" spans="1:7" ht="21.6" customHeight="1" x14ac:dyDescent="0.25">
      <c r="A470" s="11" t="s">
        <v>132</v>
      </c>
      <c r="B470" s="312" t="s">
        <v>132</v>
      </c>
      <c r="C470" s="12" t="s">
        <v>215</v>
      </c>
      <c r="D470" s="13" t="s">
        <v>216</v>
      </c>
      <c r="E470" s="14">
        <v>3000</v>
      </c>
      <c r="F470" s="305">
        <v>0</v>
      </c>
      <c r="G470" s="14">
        <v>3000</v>
      </c>
    </row>
    <row r="471" spans="1:7" ht="12.2" customHeight="1" x14ac:dyDescent="0.25">
      <c r="A471" s="7" t="s">
        <v>132</v>
      </c>
      <c r="B471" s="310" t="s">
        <v>114</v>
      </c>
      <c r="C471" s="8" t="s">
        <v>132</v>
      </c>
      <c r="D471" s="9" t="s">
        <v>115</v>
      </c>
      <c r="E471" s="10">
        <f>E472+E473+E474</f>
        <v>650</v>
      </c>
      <c r="F471" s="306">
        <f t="shared" ref="F471:G471" si="83">F472+F473+F474</f>
        <v>0</v>
      </c>
      <c r="G471" s="306">
        <f t="shared" si="83"/>
        <v>650</v>
      </c>
    </row>
    <row r="472" spans="1:7" ht="12.2" customHeight="1" x14ac:dyDescent="0.25">
      <c r="A472" s="11" t="s">
        <v>132</v>
      </c>
      <c r="B472" s="312" t="s">
        <v>132</v>
      </c>
      <c r="C472" s="12" t="s">
        <v>143</v>
      </c>
      <c r="D472" s="13" t="s">
        <v>144</v>
      </c>
      <c r="E472" s="14">
        <v>542.08000000000004</v>
      </c>
      <c r="F472" s="305">
        <v>0</v>
      </c>
      <c r="G472" s="14">
        <v>542.08000000000004</v>
      </c>
    </row>
    <row r="473" spans="1:7" ht="12.2" customHeight="1" x14ac:dyDescent="0.25">
      <c r="A473" s="11" t="s">
        <v>132</v>
      </c>
      <c r="B473" s="312" t="s">
        <v>132</v>
      </c>
      <c r="C473" s="12" t="s">
        <v>145</v>
      </c>
      <c r="D473" s="13" t="s">
        <v>146</v>
      </c>
      <c r="E473" s="14">
        <v>94.64</v>
      </c>
      <c r="F473" s="305">
        <v>0</v>
      </c>
      <c r="G473" s="14">
        <v>94.64</v>
      </c>
    </row>
    <row r="474" spans="1:7" ht="21.6" customHeight="1" x14ac:dyDescent="0.25">
      <c r="A474" s="11" t="s">
        <v>132</v>
      </c>
      <c r="B474" s="312" t="s">
        <v>132</v>
      </c>
      <c r="C474" s="12" t="s">
        <v>147</v>
      </c>
      <c r="D474" s="13" t="s">
        <v>148</v>
      </c>
      <c r="E474" s="14">
        <v>13.28</v>
      </c>
      <c r="F474" s="305">
        <v>0</v>
      </c>
      <c r="G474" s="14">
        <v>13.28</v>
      </c>
    </row>
    <row r="475" spans="1:7" ht="12.2" customHeight="1" x14ac:dyDescent="0.25">
      <c r="A475" s="7" t="s">
        <v>132</v>
      </c>
      <c r="B475" s="310" t="s">
        <v>116</v>
      </c>
      <c r="C475" s="8" t="s">
        <v>132</v>
      </c>
      <c r="D475" s="9" t="s">
        <v>117</v>
      </c>
      <c r="E475" s="10">
        <f>E476+E477+E478+E479+E480+E481+E482+E483+E484+E485</f>
        <v>927183</v>
      </c>
      <c r="F475" s="306">
        <f t="shared" ref="F475:G475" si="84">F476+F477+F478+F479+F480+F481+F482+F483+F484+F485</f>
        <v>0</v>
      </c>
      <c r="G475" s="306">
        <f t="shared" si="84"/>
        <v>927183</v>
      </c>
    </row>
    <row r="476" spans="1:7" ht="12.2" customHeight="1" x14ac:dyDescent="0.25">
      <c r="A476" s="11" t="s">
        <v>132</v>
      </c>
      <c r="B476" s="312" t="s">
        <v>132</v>
      </c>
      <c r="C476" s="12" t="s">
        <v>201</v>
      </c>
      <c r="D476" s="13" t="s">
        <v>202</v>
      </c>
      <c r="E476" s="14">
        <v>1500</v>
      </c>
      <c r="F476" s="305">
        <v>0</v>
      </c>
      <c r="G476" s="14">
        <v>1500</v>
      </c>
    </row>
    <row r="477" spans="1:7" ht="12.2" customHeight="1" x14ac:dyDescent="0.25">
      <c r="A477" s="11" t="s">
        <v>132</v>
      </c>
      <c r="B477" s="312" t="s">
        <v>132</v>
      </c>
      <c r="C477" s="12" t="s">
        <v>299</v>
      </c>
      <c r="D477" s="13" t="s">
        <v>300</v>
      </c>
      <c r="E477" s="14">
        <v>751200</v>
      </c>
      <c r="F477" s="305">
        <v>0</v>
      </c>
      <c r="G477" s="14">
        <v>751200</v>
      </c>
    </row>
    <row r="478" spans="1:7" ht="12.2" customHeight="1" x14ac:dyDescent="0.25">
      <c r="A478" s="11" t="s">
        <v>132</v>
      </c>
      <c r="B478" s="312" t="s">
        <v>132</v>
      </c>
      <c r="C478" s="12" t="s">
        <v>143</v>
      </c>
      <c r="D478" s="13" t="s">
        <v>144</v>
      </c>
      <c r="E478" s="14">
        <v>123229.14</v>
      </c>
      <c r="F478" s="305">
        <v>0</v>
      </c>
      <c r="G478" s="14">
        <v>123229.14</v>
      </c>
    </row>
    <row r="479" spans="1:7" ht="12.2" customHeight="1" x14ac:dyDescent="0.25">
      <c r="A479" s="11" t="s">
        <v>132</v>
      </c>
      <c r="B479" s="312" t="s">
        <v>132</v>
      </c>
      <c r="C479" s="12" t="s">
        <v>203</v>
      </c>
      <c r="D479" s="13" t="s">
        <v>204</v>
      </c>
      <c r="E479" s="14">
        <v>8250.86</v>
      </c>
      <c r="F479" s="305">
        <v>0</v>
      </c>
      <c r="G479" s="14">
        <v>8250.86</v>
      </c>
    </row>
    <row r="480" spans="1:7" ht="12.2" customHeight="1" x14ac:dyDescent="0.25">
      <c r="A480" s="11" t="s">
        <v>132</v>
      </c>
      <c r="B480" s="312" t="s">
        <v>132</v>
      </c>
      <c r="C480" s="12" t="s">
        <v>145</v>
      </c>
      <c r="D480" s="13" t="s">
        <v>146</v>
      </c>
      <c r="E480" s="14">
        <v>22372</v>
      </c>
      <c r="F480" s="305">
        <v>0</v>
      </c>
      <c r="G480" s="14">
        <v>22372</v>
      </c>
    </row>
    <row r="481" spans="1:7" ht="21.6" customHeight="1" x14ac:dyDescent="0.25">
      <c r="A481" s="11" t="s">
        <v>132</v>
      </c>
      <c r="B481" s="312" t="s">
        <v>132</v>
      </c>
      <c r="C481" s="12" t="s">
        <v>147</v>
      </c>
      <c r="D481" s="13" t="s">
        <v>148</v>
      </c>
      <c r="E481" s="14">
        <v>3137.4</v>
      </c>
      <c r="F481" s="305">
        <v>0</v>
      </c>
      <c r="G481" s="14">
        <v>3137.4</v>
      </c>
    </row>
    <row r="482" spans="1:7" ht="12.2" customHeight="1" x14ac:dyDescent="0.25">
      <c r="A482" s="11" t="s">
        <v>132</v>
      </c>
      <c r="B482" s="312" t="s">
        <v>132</v>
      </c>
      <c r="C482" s="12" t="s">
        <v>149</v>
      </c>
      <c r="D482" s="13" t="s">
        <v>150</v>
      </c>
      <c r="E482" s="14">
        <v>4000</v>
      </c>
      <c r="F482" s="305">
        <v>0</v>
      </c>
      <c r="G482" s="14">
        <v>4000</v>
      </c>
    </row>
    <row r="483" spans="1:7" ht="12.2" customHeight="1" x14ac:dyDescent="0.25">
      <c r="A483" s="11" t="s">
        <v>132</v>
      </c>
      <c r="B483" s="312" t="s">
        <v>132</v>
      </c>
      <c r="C483" s="12" t="s">
        <v>151</v>
      </c>
      <c r="D483" s="13" t="s">
        <v>152</v>
      </c>
      <c r="E483" s="14">
        <v>1753.6</v>
      </c>
      <c r="F483" s="305">
        <v>0</v>
      </c>
      <c r="G483" s="14">
        <v>1753.6</v>
      </c>
    </row>
    <row r="484" spans="1:7" ht="12.2" customHeight="1" x14ac:dyDescent="0.25">
      <c r="A484" s="11" t="s">
        <v>132</v>
      </c>
      <c r="B484" s="312" t="s">
        <v>132</v>
      </c>
      <c r="C484" s="12" t="s">
        <v>211</v>
      </c>
      <c r="D484" s="13" t="s">
        <v>212</v>
      </c>
      <c r="E484" s="14">
        <v>7000</v>
      </c>
      <c r="F484" s="305">
        <v>0</v>
      </c>
      <c r="G484" s="14">
        <v>7000</v>
      </c>
    </row>
    <row r="485" spans="1:7" ht="12.2" customHeight="1" x14ac:dyDescent="0.25">
      <c r="A485" s="11" t="s">
        <v>132</v>
      </c>
      <c r="B485" s="312" t="s">
        <v>132</v>
      </c>
      <c r="C485" s="12" t="s">
        <v>213</v>
      </c>
      <c r="D485" s="13" t="s">
        <v>214</v>
      </c>
      <c r="E485" s="14">
        <v>4740</v>
      </c>
      <c r="F485" s="305">
        <v>0</v>
      </c>
      <c r="G485" s="14">
        <v>4740</v>
      </c>
    </row>
    <row r="486" spans="1:7" ht="12.2" customHeight="1" x14ac:dyDescent="0.25">
      <c r="A486" s="7" t="s">
        <v>132</v>
      </c>
      <c r="B486" s="310" t="s">
        <v>317</v>
      </c>
      <c r="C486" s="8" t="s">
        <v>132</v>
      </c>
      <c r="D486" s="9" t="s">
        <v>318</v>
      </c>
      <c r="E486" s="10">
        <f>E487</f>
        <v>175860</v>
      </c>
      <c r="F486" s="306">
        <f t="shared" ref="F486:G486" si="85">F487</f>
        <v>0</v>
      </c>
      <c r="G486" s="306">
        <f t="shared" si="85"/>
        <v>175860</v>
      </c>
    </row>
    <row r="487" spans="1:7" ht="21.6" customHeight="1" x14ac:dyDescent="0.25">
      <c r="A487" s="11" t="s">
        <v>132</v>
      </c>
      <c r="B487" s="312" t="s">
        <v>132</v>
      </c>
      <c r="C487" s="12" t="s">
        <v>247</v>
      </c>
      <c r="D487" s="13" t="s">
        <v>248</v>
      </c>
      <c r="E487" s="14">
        <v>175860</v>
      </c>
      <c r="F487" s="305">
        <v>0</v>
      </c>
      <c r="G487" s="14">
        <v>175860</v>
      </c>
    </row>
    <row r="488" spans="1:7" ht="12.2" customHeight="1" x14ac:dyDescent="0.25">
      <c r="A488" s="7" t="s">
        <v>132</v>
      </c>
      <c r="B488" s="310" t="s">
        <v>319</v>
      </c>
      <c r="C488" s="8" t="s">
        <v>132</v>
      </c>
      <c r="D488" s="9" t="s">
        <v>320</v>
      </c>
      <c r="E488" s="10">
        <f>E489</f>
        <v>174620</v>
      </c>
      <c r="F488" s="306">
        <f t="shared" ref="F488:G488" si="86">F489</f>
        <v>0</v>
      </c>
      <c r="G488" s="306">
        <f t="shared" si="86"/>
        <v>174620</v>
      </c>
    </row>
    <row r="489" spans="1:7" ht="21.6" customHeight="1" x14ac:dyDescent="0.25">
      <c r="A489" s="11" t="s">
        <v>132</v>
      </c>
      <c r="B489" s="312" t="s">
        <v>132</v>
      </c>
      <c r="C489" s="12" t="s">
        <v>247</v>
      </c>
      <c r="D489" s="13" t="s">
        <v>248</v>
      </c>
      <c r="E489" s="14">
        <v>174620</v>
      </c>
      <c r="F489" s="305">
        <v>0</v>
      </c>
      <c r="G489" s="14">
        <v>174620</v>
      </c>
    </row>
    <row r="490" spans="1:7" ht="58.35" customHeight="1" x14ac:dyDescent="0.25">
      <c r="A490" s="7" t="s">
        <v>132</v>
      </c>
      <c r="B490" s="310" t="s">
        <v>118</v>
      </c>
      <c r="C490" s="8" t="s">
        <v>132</v>
      </c>
      <c r="D490" s="9" t="s">
        <v>119</v>
      </c>
      <c r="E490" s="10">
        <f>E491</f>
        <v>75119</v>
      </c>
      <c r="F490" s="306">
        <f t="shared" ref="F490:G490" si="87">F491</f>
        <v>0</v>
      </c>
      <c r="G490" s="306">
        <f t="shared" si="87"/>
        <v>75119</v>
      </c>
    </row>
    <row r="491" spans="1:7" ht="12.2" customHeight="1" x14ac:dyDescent="0.25">
      <c r="A491" s="11" t="s">
        <v>132</v>
      </c>
      <c r="B491" s="312" t="s">
        <v>132</v>
      </c>
      <c r="C491" s="12" t="s">
        <v>297</v>
      </c>
      <c r="D491" s="13" t="s">
        <v>298</v>
      </c>
      <c r="E491" s="14">
        <v>75119</v>
      </c>
      <c r="F491" s="305">
        <v>0</v>
      </c>
      <c r="G491" s="14">
        <f>E491+F491</f>
        <v>75119</v>
      </c>
    </row>
    <row r="492" spans="1:7" ht="12.2" customHeight="1" x14ac:dyDescent="0.25">
      <c r="A492" s="3" t="s">
        <v>26</v>
      </c>
      <c r="B492" s="311" t="s">
        <v>132</v>
      </c>
      <c r="C492" s="4" t="s">
        <v>132</v>
      </c>
      <c r="D492" s="5" t="s">
        <v>120</v>
      </c>
      <c r="E492" s="6">
        <f>E493+E499+E510+E512+E517+E520+E527+E531+E533+E537</f>
        <v>6749153.1900000004</v>
      </c>
      <c r="F492" s="307">
        <f t="shared" ref="F492:G492" si="88">F493+F499+F510+F512+F517+F520+F527+F531+F533+F537</f>
        <v>0</v>
      </c>
      <c r="G492" s="307">
        <f t="shared" si="88"/>
        <v>6749153.1900000004</v>
      </c>
    </row>
    <row r="493" spans="1:7" ht="12.2" customHeight="1" x14ac:dyDescent="0.25">
      <c r="A493" s="7" t="s">
        <v>132</v>
      </c>
      <c r="B493" s="310" t="s">
        <v>27</v>
      </c>
      <c r="C493" s="8" t="s">
        <v>132</v>
      </c>
      <c r="D493" s="9" t="s">
        <v>321</v>
      </c>
      <c r="E493" s="10">
        <f>E494+E495+E496+E497+E498</f>
        <v>446500</v>
      </c>
      <c r="F493" s="306">
        <f t="shared" ref="F493:G493" si="89">F494+F495+F496+F497+F498</f>
        <v>0</v>
      </c>
      <c r="G493" s="306">
        <f t="shared" si="89"/>
        <v>446500</v>
      </c>
    </row>
    <row r="494" spans="1:7" ht="12.2" customHeight="1" x14ac:dyDescent="0.25">
      <c r="A494" s="11" t="s">
        <v>132</v>
      </c>
      <c r="B494" s="312" t="s">
        <v>132</v>
      </c>
      <c r="C494" s="12" t="s">
        <v>151</v>
      </c>
      <c r="D494" s="13" t="s">
        <v>152</v>
      </c>
      <c r="E494" s="14">
        <v>262000</v>
      </c>
      <c r="F494" s="305">
        <v>0</v>
      </c>
      <c r="G494" s="14">
        <v>262000</v>
      </c>
    </row>
    <row r="495" spans="1:7" ht="12.2" customHeight="1" x14ac:dyDescent="0.25">
      <c r="A495" s="11" t="s">
        <v>132</v>
      </c>
      <c r="B495" s="312" t="s">
        <v>132</v>
      </c>
      <c r="C495" s="12" t="s">
        <v>153</v>
      </c>
      <c r="D495" s="13" t="s">
        <v>154</v>
      </c>
      <c r="E495" s="14">
        <v>29000</v>
      </c>
      <c r="F495" s="305">
        <v>0</v>
      </c>
      <c r="G495" s="14">
        <v>29000</v>
      </c>
    </row>
    <row r="496" spans="1:7" ht="12.2" customHeight="1" x14ac:dyDescent="0.25">
      <c r="A496" s="11" t="s">
        <v>132</v>
      </c>
      <c r="B496" s="312" t="s">
        <v>132</v>
      </c>
      <c r="C496" s="12" t="s">
        <v>8</v>
      </c>
      <c r="D496" s="13" t="s">
        <v>155</v>
      </c>
      <c r="E496" s="14">
        <v>45000</v>
      </c>
      <c r="F496" s="305">
        <v>0</v>
      </c>
      <c r="G496" s="14">
        <v>45000</v>
      </c>
    </row>
    <row r="497" spans="1:7" ht="12.2" customHeight="1" x14ac:dyDescent="0.25">
      <c r="A497" s="11" t="s">
        <v>132</v>
      </c>
      <c r="B497" s="312" t="s">
        <v>132</v>
      </c>
      <c r="C497" s="12" t="s">
        <v>13</v>
      </c>
      <c r="D497" s="13" t="s">
        <v>184</v>
      </c>
      <c r="E497" s="14">
        <v>61500</v>
      </c>
      <c r="F497" s="305">
        <v>0</v>
      </c>
      <c r="G497" s="14">
        <v>61500</v>
      </c>
    </row>
    <row r="498" spans="1:7" ht="39.950000000000003" customHeight="1" x14ac:dyDescent="0.25">
      <c r="A498" s="11" t="s">
        <v>132</v>
      </c>
      <c r="B498" s="312" t="s">
        <v>132</v>
      </c>
      <c r="C498" s="12" t="s">
        <v>19</v>
      </c>
      <c r="D498" s="13" t="s">
        <v>226</v>
      </c>
      <c r="E498" s="14">
        <v>49000</v>
      </c>
      <c r="F498" s="305">
        <v>0</v>
      </c>
      <c r="G498" s="14">
        <v>49000</v>
      </c>
    </row>
    <row r="499" spans="1:7" ht="12.2" customHeight="1" x14ac:dyDescent="0.25">
      <c r="A499" s="7" t="s">
        <v>132</v>
      </c>
      <c r="B499" s="310" t="s">
        <v>121</v>
      </c>
      <c r="C499" s="8" t="s">
        <v>132</v>
      </c>
      <c r="D499" s="9" t="s">
        <v>122</v>
      </c>
      <c r="E499" s="10">
        <f>E500+E501+E502+E503+E504+E505+E506+E507+E508+E509</f>
        <v>3588791.75</v>
      </c>
      <c r="F499" s="306">
        <f t="shared" ref="F499:G499" si="90">F500+F501+F502+F503+F504+F505+F506+F507+F508+F509</f>
        <v>0</v>
      </c>
      <c r="G499" s="306">
        <f t="shared" si="90"/>
        <v>3588791.75</v>
      </c>
    </row>
    <row r="500" spans="1:7" ht="12.2" customHeight="1" x14ac:dyDescent="0.25">
      <c r="A500" s="11" t="s">
        <v>132</v>
      </c>
      <c r="B500" s="312" t="s">
        <v>132</v>
      </c>
      <c r="C500" s="12" t="s">
        <v>143</v>
      </c>
      <c r="D500" s="13" t="s">
        <v>144</v>
      </c>
      <c r="E500" s="14">
        <v>159515.04</v>
      </c>
      <c r="F500" s="305">
        <v>0</v>
      </c>
      <c r="G500" s="14">
        <v>159515.04</v>
      </c>
    </row>
    <row r="501" spans="1:7" ht="12.2" customHeight="1" x14ac:dyDescent="0.25">
      <c r="A501" s="11" t="s">
        <v>132</v>
      </c>
      <c r="B501" s="312" t="s">
        <v>132</v>
      </c>
      <c r="C501" s="12" t="s">
        <v>203</v>
      </c>
      <c r="D501" s="13" t="s">
        <v>204</v>
      </c>
      <c r="E501" s="14">
        <v>11467.23</v>
      </c>
      <c r="F501" s="305">
        <v>0</v>
      </c>
      <c r="G501" s="14">
        <v>11467.23</v>
      </c>
    </row>
    <row r="502" spans="1:7" ht="12.2" customHeight="1" x14ac:dyDescent="0.25">
      <c r="A502" s="11" t="s">
        <v>132</v>
      </c>
      <c r="B502" s="312" t="s">
        <v>132</v>
      </c>
      <c r="C502" s="12" t="s">
        <v>145</v>
      </c>
      <c r="D502" s="13" t="s">
        <v>146</v>
      </c>
      <c r="E502" s="14">
        <v>26525.29</v>
      </c>
      <c r="F502" s="305">
        <v>0</v>
      </c>
      <c r="G502" s="14">
        <v>26525.29</v>
      </c>
    </row>
    <row r="503" spans="1:7" ht="21.6" customHeight="1" x14ac:dyDescent="0.25">
      <c r="A503" s="11" t="s">
        <v>132</v>
      </c>
      <c r="B503" s="312" t="s">
        <v>132</v>
      </c>
      <c r="C503" s="12" t="s">
        <v>147</v>
      </c>
      <c r="D503" s="13" t="s">
        <v>148</v>
      </c>
      <c r="E503" s="14">
        <v>3363.51</v>
      </c>
      <c r="F503" s="305">
        <v>0</v>
      </c>
      <c r="G503" s="14">
        <v>3363.51</v>
      </c>
    </row>
    <row r="504" spans="1:7" ht="12.2" customHeight="1" x14ac:dyDescent="0.25">
      <c r="A504" s="11" t="s">
        <v>132</v>
      </c>
      <c r="B504" s="312" t="s">
        <v>132</v>
      </c>
      <c r="C504" s="12" t="s">
        <v>149</v>
      </c>
      <c r="D504" s="13" t="s">
        <v>150</v>
      </c>
      <c r="E504" s="14">
        <v>11896</v>
      </c>
      <c r="F504" s="305">
        <v>0</v>
      </c>
      <c r="G504" s="14">
        <v>11896</v>
      </c>
    </row>
    <row r="505" spans="1:7" ht="12.2" customHeight="1" x14ac:dyDescent="0.25">
      <c r="A505" s="11" t="s">
        <v>132</v>
      </c>
      <c r="B505" s="312" t="s">
        <v>132</v>
      </c>
      <c r="C505" s="12" t="s">
        <v>151</v>
      </c>
      <c r="D505" s="13" t="s">
        <v>152</v>
      </c>
      <c r="E505" s="14">
        <v>3367974.68</v>
      </c>
      <c r="F505" s="305">
        <v>0</v>
      </c>
      <c r="G505" s="14">
        <v>3367974.68</v>
      </c>
    </row>
    <row r="506" spans="1:7" ht="12.2" customHeight="1" x14ac:dyDescent="0.25">
      <c r="A506" s="11" t="s">
        <v>132</v>
      </c>
      <c r="B506" s="312" t="s">
        <v>132</v>
      </c>
      <c r="C506" s="12" t="s">
        <v>211</v>
      </c>
      <c r="D506" s="13" t="s">
        <v>212</v>
      </c>
      <c r="E506" s="14">
        <v>500</v>
      </c>
      <c r="F506" s="305">
        <v>0</v>
      </c>
      <c r="G506" s="14">
        <v>500</v>
      </c>
    </row>
    <row r="507" spans="1:7" ht="12.2" customHeight="1" x14ac:dyDescent="0.25">
      <c r="A507" s="11" t="s">
        <v>132</v>
      </c>
      <c r="B507" s="312" t="s">
        <v>132</v>
      </c>
      <c r="C507" s="12" t="s">
        <v>213</v>
      </c>
      <c r="D507" s="13" t="s">
        <v>214</v>
      </c>
      <c r="E507" s="14">
        <v>4550</v>
      </c>
      <c r="F507" s="305">
        <v>0</v>
      </c>
      <c r="G507" s="14">
        <v>4550</v>
      </c>
    </row>
    <row r="508" spans="1:7" ht="21.6" customHeight="1" x14ac:dyDescent="0.25">
      <c r="A508" s="11" t="s">
        <v>132</v>
      </c>
      <c r="B508" s="312" t="s">
        <v>132</v>
      </c>
      <c r="C508" s="12" t="s">
        <v>180</v>
      </c>
      <c r="D508" s="13" t="s">
        <v>181</v>
      </c>
      <c r="E508" s="14">
        <v>1000</v>
      </c>
      <c r="F508" s="305">
        <v>0</v>
      </c>
      <c r="G508" s="14">
        <v>1000</v>
      </c>
    </row>
    <row r="509" spans="1:7" ht="21.6" customHeight="1" x14ac:dyDescent="0.25">
      <c r="A509" s="11" t="s">
        <v>132</v>
      </c>
      <c r="B509" s="312" t="s">
        <v>132</v>
      </c>
      <c r="C509" s="12" t="s">
        <v>215</v>
      </c>
      <c r="D509" s="13" t="s">
        <v>216</v>
      </c>
      <c r="E509" s="14">
        <v>2000</v>
      </c>
      <c r="F509" s="305">
        <v>0</v>
      </c>
      <c r="G509" s="14">
        <v>2000</v>
      </c>
    </row>
    <row r="510" spans="1:7" ht="12.2" customHeight="1" x14ac:dyDescent="0.25">
      <c r="A510" s="7" t="s">
        <v>132</v>
      </c>
      <c r="B510" s="310" t="s">
        <v>322</v>
      </c>
      <c r="C510" s="8" t="s">
        <v>132</v>
      </c>
      <c r="D510" s="9" t="s">
        <v>323</v>
      </c>
      <c r="E510" s="10">
        <f>E511</f>
        <v>446000</v>
      </c>
      <c r="F510" s="306">
        <f t="shared" ref="F510:G510" si="91">F511</f>
        <v>0</v>
      </c>
      <c r="G510" s="306">
        <f t="shared" si="91"/>
        <v>446000</v>
      </c>
    </row>
    <row r="511" spans="1:7" ht="12.2" customHeight="1" x14ac:dyDescent="0.25">
      <c r="A511" s="11" t="s">
        <v>132</v>
      </c>
      <c r="B511" s="312" t="s">
        <v>132</v>
      </c>
      <c r="C511" s="12" t="s">
        <v>151</v>
      </c>
      <c r="D511" s="13" t="s">
        <v>152</v>
      </c>
      <c r="E511" s="14">
        <v>446000</v>
      </c>
      <c r="F511" s="305">
        <v>0</v>
      </c>
      <c r="G511" s="14">
        <v>446000</v>
      </c>
    </row>
    <row r="512" spans="1:7" ht="12.2" customHeight="1" x14ac:dyDescent="0.25">
      <c r="A512" s="7" t="s">
        <v>132</v>
      </c>
      <c r="B512" s="310" t="s">
        <v>324</v>
      </c>
      <c r="C512" s="8" t="s">
        <v>132</v>
      </c>
      <c r="D512" s="9" t="s">
        <v>325</v>
      </c>
      <c r="E512" s="10">
        <f>E513+E514+E515+E516</f>
        <v>439431.44</v>
      </c>
      <c r="F512" s="306">
        <f t="shared" ref="F512:G512" si="92">F513+F514+F515+F516</f>
        <v>0</v>
      </c>
      <c r="G512" s="306">
        <f t="shared" si="92"/>
        <v>439431.44</v>
      </c>
    </row>
    <row r="513" spans="1:7" ht="12.2" customHeight="1" x14ac:dyDescent="0.25">
      <c r="A513" s="11" t="s">
        <v>132</v>
      </c>
      <c r="B513" s="312" t="s">
        <v>132</v>
      </c>
      <c r="C513" s="12" t="s">
        <v>156</v>
      </c>
      <c r="D513" s="13" t="s">
        <v>157</v>
      </c>
      <c r="E513" s="14">
        <v>5000</v>
      </c>
      <c r="F513" s="305">
        <v>0</v>
      </c>
      <c r="G513" s="14">
        <v>5000</v>
      </c>
    </row>
    <row r="514" spans="1:7" ht="12.2" customHeight="1" x14ac:dyDescent="0.25">
      <c r="A514" s="11" t="s">
        <v>132</v>
      </c>
      <c r="B514" s="312" t="s">
        <v>132</v>
      </c>
      <c r="C514" s="12" t="s">
        <v>149</v>
      </c>
      <c r="D514" s="13" t="s">
        <v>150</v>
      </c>
      <c r="E514" s="14">
        <v>73131.44</v>
      </c>
      <c r="F514" s="305">
        <v>0</v>
      </c>
      <c r="G514" s="14">
        <v>73131.44</v>
      </c>
    </row>
    <row r="515" spans="1:7" ht="12.2" customHeight="1" x14ac:dyDescent="0.25">
      <c r="A515" s="11" t="s">
        <v>132</v>
      </c>
      <c r="B515" s="312" t="s">
        <v>132</v>
      </c>
      <c r="C515" s="12" t="s">
        <v>158</v>
      </c>
      <c r="D515" s="13" t="s">
        <v>159</v>
      </c>
      <c r="E515" s="14">
        <v>5000</v>
      </c>
      <c r="F515" s="305">
        <v>0</v>
      </c>
      <c r="G515" s="14">
        <v>5000</v>
      </c>
    </row>
    <row r="516" spans="1:7" ht="12.2" customHeight="1" x14ac:dyDescent="0.25">
      <c r="A516" s="11" t="s">
        <v>132</v>
      </c>
      <c r="B516" s="312" t="s">
        <v>132</v>
      </c>
      <c r="C516" s="12" t="s">
        <v>151</v>
      </c>
      <c r="D516" s="13" t="s">
        <v>152</v>
      </c>
      <c r="E516" s="14">
        <v>356300</v>
      </c>
      <c r="F516" s="305">
        <v>0</v>
      </c>
      <c r="G516" s="14">
        <v>356300</v>
      </c>
    </row>
    <row r="517" spans="1:7" ht="12.2" customHeight="1" x14ac:dyDescent="0.25">
      <c r="A517" s="7" t="s">
        <v>132</v>
      </c>
      <c r="B517" s="310" t="s">
        <v>28</v>
      </c>
      <c r="C517" s="8" t="s">
        <v>132</v>
      </c>
      <c r="D517" s="9" t="s">
        <v>326</v>
      </c>
      <c r="E517" s="10">
        <f>E518+E519</f>
        <v>117000</v>
      </c>
      <c r="F517" s="306">
        <f t="shared" ref="F517:G517" si="93">F518+F519</f>
        <v>0</v>
      </c>
      <c r="G517" s="306">
        <f t="shared" si="93"/>
        <v>117000</v>
      </c>
    </row>
    <row r="518" spans="1:7" ht="12.2" customHeight="1" x14ac:dyDescent="0.25">
      <c r="A518" s="11" t="s">
        <v>132</v>
      </c>
      <c r="B518" s="312" t="s">
        <v>132</v>
      </c>
      <c r="C518" s="12" t="s">
        <v>151</v>
      </c>
      <c r="D518" s="13" t="s">
        <v>152</v>
      </c>
      <c r="E518" s="14">
        <v>6000</v>
      </c>
      <c r="F518" s="305">
        <v>0</v>
      </c>
      <c r="G518" s="14">
        <v>6000</v>
      </c>
    </row>
    <row r="519" spans="1:7" ht="39.950000000000003" customHeight="1" x14ac:dyDescent="0.25">
      <c r="A519" s="11" t="s">
        <v>132</v>
      </c>
      <c r="B519" s="312" t="s">
        <v>132</v>
      </c>
      <c r="C519" s="12" t="s">
        <v>19</v>
      </c>
      <c r="D519" s="13" t="s">
        <v>226</v>
      </c>
      <c r="E519" s="14">
        <v>111000</v>
      </c>
      <c r="F519" s="305">
        <v>0</v>
      </c>
      <c r="G519" s="14">
        <v>111000</v>
      </c>
    </row>
    <row r="520" spans="1:7" ht="12.2" customHeight="1" x14ac:dyDescent="0.25">
      <c r="A520" s="7" t="s">
        <v>132</v>
      </c>
      <c r="B520" s="310" t="s">
        <v>327</v>
      </c>
      <c r="C520" s="8" t="s">
        <v>132</v>
      </c>
      <c r="D520" s="9" t="s">
        <v>328</v>
      </c>
      <c r="E520" s="10">
        <f>E521+E522+E523+E524+E525+E526</f>
        <v>127000</v>
      </c>
      <c r="F520" s="306">
        <f t="shared" ref="F520:G520" si="94">F521+F522+F523+F524+F525+F526</f>
        <v>0</v>
      </c>
      <c r="G520" s="306">
        <f t="shared" si="94"/>
        <v>127000</v>
      </c>
    </row>
    <row r="521" spans="1:7" ht="30.75" customHeight="1" x14ac:dyDescent="0.25">
      <c r="A521" s="11" t="s">
        <v>132</v>
      </c>
      <c r="B521" s="312" t="s">
        <v>132</v>
      </c>
      <c r="C521" s="12" t="s">
        <v>73</v>
      </c>
      <c r="D521" s="13" t="s">
        <v>162</v>
      </c>
      <c r="E521" s="14">
        <v>120000</v>
      </c>
      <c r="F521" s="305">
        <v>0</v>
      </c>
      <c r="G521" s="14">
        <v>120000</v>
      </c>
    </row>
    <row r="522" spans="1:7" ht="12.2" customHeight="1" x14ac:dyDescent="0.25">
      <c r="A522" s="11" t="s">
        <v>132</v>
      </c>
      <c r="B522" s="312" t="s">
        <v>132</v>
      </c>
      <c r="C522" s="12" t="s">
        <v>145</v>
      </c>
      <c r="D522" s="13" t="s">
        <v>146</v>
      </c>
      <c r="E522" s="14">
        <v>171</v>
      </c>
      <c r="F522" s="305">
        <v>0</v>
      </c>
      <c r="G522" s="14">
        <v>171</v>
      </c>
    </row>
    <row r="523" spans="1:7" ht="21.6" customHeight="1" x14ac:dyDescent="0.25">
      <c r="A523" s="11" t="s">
        <v>132</v>
      </c>
      <c r="B523" s="312" t="s">
        <v>132</v>
      </c>
      <c r="C523" s="12" t="s">
        <v>147</v>
      </c>
      <c r="D523" s="13" t="s">
        <v>148</v>
      </c>
      <c r="E523" s="14">
        <v>24.5</v>
      </c>
      <c r="F523" s="305">
        <v>0</v>
      </c>
      <c r="G523" s="14">
        <v>24.5</v>
      </c>
    </row>
    <row r="524" spans="1:7" ht="12.2" customHeight="1" x14ac:dyDescent="0.25">
      <c r="A524" s="11" t="s">
        <v>132</v>
      </c>
      <c r="B524" s="312" t="s">
        <v>132</v>
      </c>
      <c r="C524" s="12" t="s">
        <v>156</v>
      </c>
      <c r="D524" s="13" t="s">
        <v>157</v>
      </c>
      <c r="E524" s="14">
        <v>1000</v>
      </c>
      <c r="F524" s="305">
        <v>0</v>
      </c>
      <c r="G524" s="14">
        <v>1000</v>
      </c>
    </row>
    <row r="525" spans="1:7" ht="12.2" customHeight="1" x14ac:dyDescent="0.25">
      <c r="A525" s="11" t="s">
        <v>132</v>
      </c>
      <c r="B525" s="312" t="s">
        <v>132</v>
      </c>
      <c r="C525" s="12" t="s">
        <v>149</v>
      </c>
      <c r="D525" s="13" t="s">
        <v>150</v>
      </c>
      <c r="E525" s="14">
        <v>804.5</v>
      </c>
      <c r="F525" s="305">
        <v>0</v>
      </c>
      <c r="G525" s="14">
        <v>804.5</v>
      </c>
    </row>
    <row r="526" spans="1:7" ht="12.2" customHeight="1" x14ac:dyDescent="0.25">
      <c r="A526" s="11" t="s">
        <v>132</v>
      </c>
      <c r="B526" s="312" t="s">
        <v>132</v>
      </c>
      <c r="C526" s="12" t="s">
        <v>151</v>
      </c>
      <c r="D526" s="13" t="s">
        <v>152</v>
      </c>
      <c r="E526" s="14">
        <v>5000</v>
      </c>
      <c r="F526" s="305">
        <v>0</v>
      </c>
      <c r="G526" s="14">
        <v>5000</v>
      </c>
    </row>
    <row r="527" spans="1:7" ht="12.2" customHeight="1" x14ac:dyDescent="0.25">
      <c r="A527" s="7" t="s">
        <v>132</v>
      </c>
      <c r="B527" s="310" t="s">
        <v>29</v>
      </c>
      <c r="C527" s="8" t="s">
        <v>132</v>
      </c>
      <c r="D527" s="9" t="s">
        <v>329</v>
      </c>
      <c r="E527" s="10">
        <f>E528+E529+E530</f>
        <v>1122000</v>
      </c>
      <c r="F527" s="306">
        <f t="shared" ref="F527:G527" si="95">F528+F529+F530</f>
        <v>0</v>
      </c>
      <c r="G527" s="306">
        <f t="shared" si="95"/>
        <v>1122000</v>
      </c>
    </row>
    <row r="528" spans="1:7" ht="12.2" customHeight="1" x14ac:dyDescent="0.25">
      <c r="A528" s="11" t="s">
        <v>132</v>
      </c>
      <c r="B528" s="312" t="s">
        <v>132</v>
      </c>
      <c r="C528" s="12" t="s">
        <v>158</v>
      </c>
      <c r="D528" s="13" t="s">
        <v>159</v>
      </c>
      <c r="E528" s="14">
        <v>600000</v>
      </c>
      <c r="F528" s="305">
        <v>0</v>
      </c>
      <c r="G528" s="14">
        <v>600000</v>
      </c>
    </row>
    <row r="529" spans="1:7" ht="12.2" customHeight="1" x14ac:dyDescent="0.25">
      <c r="A529" s="11" t="s">
        <v>132</v>
      </c>
      <c r="B529" s="312" t="s">
        <v>132</v>
      </c>
      <c r="C529" s="12" t="s">
        <v>151</v>
      </c>
      <c r="D529" s="13" t="s">
        <v>152</v>
      </c>
      <c r="E529" s="14">
        <v>432000</v>
      </c>
      <c r="F529" s="305">
        <v>0</v>
      </c>
      <c r="G529" s="14">
        <v>432000</v>
      </c>
    </row>
    <row r="530" spans="1:7" ht="12.2" customHeight="1" x14ac:dyDescent="0.25">
      <c r="A530" s="11" t="s">
        <v>132</v>
      </c>
      <c r="B530" s="312" t="s">
        <v>132</v>
      </c>
      <c r="C530" s="12" t="s">
        <v>8</v>
      </c>
      <c r="D530" s="13" t="s">
        <v>155</v>
      </c>
      <c r="E530" s="14">
        <v>90000</v>
      </c>
      <c r="F530" s="305">
        <v>0</v>
      </c>
      <c r="G530" s="14">
        <v>90000</v>
      </c>
    </row>
    <row r="531" spans="1:7" ht="21.6" customHeight="1" x14ac:dyDescent="0.25">
      <c r="A531" s="7" t="s">
        <v>132</v>
      </c>
      <c r="B531" s="310" t="s">
        <v>123</v>
      </c>
      <c r="C531" s="8" t="s">
        <v>132</v>
      </c>
      <c r="D531" s="9" t="s">
        <v>124</v>
      </c>
      <c r="E531" s="10">
        <f>E532</f>
        <v>28000</v>
      </c>
      <c r="F531" s="306">
        <f t="shared" ref="F531:G531" si="96">F532</f>
        <v>0</v>
      </c>
      <c r="G531" s="306">
        <f t="shared" si="96"/>
        <v>28000</v>
      </c>
    </row>
    <row r="532" spans="1:7" ht="12.2" customHeight="1" x14ac:dyDescent="0.25">
      <c r="A532" s="11" t="s">
        <v>132</v>
      </c>
      <c r="B532" s="312" t="s">
        <v>132</v>
      </c>
      <c r="C532" s="12" t="s">
        <v>153</v>
      </c>
      <c r="D532" s="13" t="s">
        <v>154</v>
      </c>
      <c r="E532" s="14">
        <v>28000</v>
      </c>
      <c r="F532" s="305">
        <v>0</v>
      </c>
      <c r="G532" s="14">
        <v>28000</v>
      </c>
    </row>
    <row r="533" spans="1:7" ht="12.2" customHeight="1" x14ac:dyDescent="0.25">
      <c r="A533" s="7" t="s">
        <v>132</v>
      </c>
      <c r="B533" s="310" t="s">
        <v>330</v>
      </c>
      <c r="C533" s="8" t="s">
        <v>132</v>
      </c>
      <c r="D533" s="9" t="s">
        <v>331</v>
      </c>
      <c r="E533" s="10">
        <f>E534+E535+E536</f>
        <v>60000</v>
      </c>
      <c r="F533" s="306">
        <f t="shared" ref="F533:G533" si="97">F534+F535+F536</f>
        <v>0</v>
      </c>
      <c r="G533" s="306">
        <f t="shared" si="97"/>
        <v>60000</v>
      </c>
    </row>
    <row r="534" spans="1:7" ht="30.75" customHeight="1" x14ac:dyDescent="0.25">
      <c r="A534" s="11" t="s">
        <v>132</v>
      </c>
      <c r="B534" s="312" t="s">
        <v>132</v>
      </c>
      <c r="C534" s="12" t="s">
        <v>256</v>
      </c>
      <c r="D534" s="13" t="s">
        <v>257</v>
      </c>
      <c r="E534" s="14">
        <v>30000</v>
      </c>
      <c r="F534" s="305">
        <v>0</v>
      </c>
      <c r="G534" s="14">
        <v>30000</v>
      </c>
    </row>
    <row r="535" spans="1:7" ht="12.2" customHeight="1" x14ac:dyDescent="0.25">
      <c r="A535" s="11" t="s">
        <v>132</v>
      </c>
      <c r="B535" s="312" t="s">
        <v>132</v>
      </c>
      <c r="C535" s="12" t="s">
        <v>149</v>
      </c>
      <c r="D535" s="13" t="s">
        <v>150</v>
      </c>
      <c r="E535" s="14">
        <v>10000</v>
      </c>
      <c r="F535" s="305">
        <v>0</v>
      </c>
      <c r="G535" s="14">
        <v>10000</v>
      </c>
    </row>
    <row r="536" spans="1:7" ht="12.2" customHeight="1" x14ac:dyDescent="0.25">
      <c r="A536" s="11" t="s">
        <v>132</v>
      </c>
      <c r="B536" s="312" t="s">
        <v>132</v>
      </c>
      <c r="C536" s="12" t="s">
        <v>151</v>
      </c>
      <c r="D536" s="13" t="s">
        <v>152</v>
      </c>
      <c r="E536" s="14">
        <v>20000</v>
      </c>
      <c r="F536" s="305">
        <v>0</v>
      </c>
      <c r="G536" s="14">
        <v>20000</v>
      </c>
    </row>
    <row r="537" spans="1:7" ht="12.2" customHeight="1" x14ac:dyDescent="0.25">
      <c r="A537" s="7" t="s">
        <v>132</v>
      </c>
      <c r="B537" s="310" t="s">
        <v>30</v>
      </c>
      <c r="C537" s="8" t="s">
        <v>132</v>
      </c>
      <c r="D537" s="9" t="s">
        <v>43</v>
      </c>
      <c r="E537" s="10">
        <f>E538+E539+E540+E541+E542+E543+E544+E545+E546</f>
        <v>374430</v>
      </c>
      <c r="F537" s="306">
        <f t="shared" ref="F537:G537" si="98">F538+F539+F540+F541+F542+F543+F544+F545+F546</f>
        <v>0</v>
      </c>
      <c r="G537" s="306">
        <f t="shared" si="98"/>
        <v>374430</v>
      </c>
    </row>
    <row r="538" spans="1:7" ht="12.2" customHeight="1" x14ac:dyDescent="0.25">
      <c r="A538" s="11" t="s">
        <v>132</v>
      </c>
      <c r="B538" s="312" t="s">
        <v>132</v>
      </c>
      <c r="C538" s="12" t="s">
        <v>145</v>
      </c>
      <c r="D538" s="13" t="s">
        <v>146</v>
      </c>
      <c r="E538" s="14">
        <v>103</v>
      </c>
      <c r="F538" s="305">
        <v>0</v>
      </c>
      <c r="G538" s="14">
        <v>103</v>
      </c>
    </row>
    <row r="539" spans="1:7" ht="21.6" customHeight="1" x14ac:dyDescent="0.25">
      <c r="A539" s="11" t="s">
        <v>132</v>
      </c>
      <c r="B539" s="312" t="s">
        <v>132</v>
      </c>
      <c r="C539" s="12" t="s">
        <v>147</v>
      </c>
      <c r="D539" s="13" t="s">
        <v>148</v>
      </c>
      <c r="E539" s="14">
        <v>15</v>
      </c>
      <c r="F539" s="305">
        <v>0</v>
      </c>
      <c r="G539" s="14">
        <v>15</v>
      </c>
    </row>
    <row r="540" spans="1:7" ht="12.2" customHeight="1" x14ac:dyDescent="0.25">
      <c r="A540" s="11" t="s">
        <v>132</v>
      </c>
      <c r="B540" s="312" t="s">
        <v>132</v>
      </c>
      <c r="C540" s="12" t="s">
        <v>156</v>
      </c>
      <c r="D540" s="13" t="s">
        <v>157</v>
      </c>
      <c r="E540" s="14">
        <v>2160</v>
      </c>
      <c r="F540" s="305">
        <v>0</v>
      </c>
      <c r="G540" s="14">
        <v>2160</v>
      </c>
    </row>
    <row r="541" spans="1:7" ht="12.2" customHeight="1" x14ac:dyDescent="0.25">
      <c r="A541" s="11" t="s">
        <v>132</v>
      </c>
      <c r="B541" s="312" t="s">
        <v>132</v>
      </c>
      <c r="C541" s="12" t="s">
        <v>149</v>
      </c>
      <c r="D541" s="13" t="s">
        <v>150</v>
      </c>
      <c r="E541" s="14">
        <v>13950</v>
      </c>
      <c r="F541" s="305">
        <v>0</v>
      </c>
      <c r="G541" s="14">
        <v>13950</v>
      </c>
    </row>
    <row r="542" spans="1:7" ht="12.2" customHeight="1" x14ac:dyDescent="0.25">
      <c r="A542" s="11" t="s">
        <v>132</v>
      </c>
      <c r="B542" s="312" t="s">
        <v>132</v>
      </c>
      <c r="C542" s="12" t="s">
        <v>158</v>
      </c>
      <c r="D542" s="13" t="s">
        <v>159</v>
      </c>
      <c r="E542" s="14">
        <v>184000</v>
      </c>
      <c r="F542" s="305">
        <v>0</v>
      </c>
      <c r="G542" s="14">
        <v>184000</v>
      </c>
    </row>
    <row r="543" spans="1:7" ht="12.2" customHeight="1" x14ac:dyDescent="0.25">
      <c r="A543" s="11" t="s">
        <v>132</v>
      </c>
      <c r="B543" s="312" t="s">
        <v>132</v>
      </c>
      <c r="C543" s="12" t="s">
        <v>163</v>
      </c>
      <c r="D543" s="13" t="s">
        <v>164</v>
      </c>
      <c r="E543" s="14">
        <v>14000</v>
      </c>
      <c r="F543" s="305">
        <v>0</v>
      </c>
      <c r="G543" s="14">
        <v>14000</v>
      </c>
    </row>
    <row r="544" spans="1:7" ht="12.2" customHeight="1" x14ac:dyDescent="0.25">
      <c r="A544" s="11" t="s">
        <v>132</v>
      </c>
      <c r="B544" s="312" t="s">
        <v>132</v>
      </c>
      <c r="C544" s="12" t="s">
        <v>151</v>
      </c>
      <c r="D544" s="13" t="s">
        <v>152</v>
      </c>
      <c r="E544" s="14">
        <v>112322</v>
      </c>
      <c r="F544" s="305">
        <v>0</v>
      </c>
      <c r="G544" s="14">
        <v>112322</v>
      </c>
    </row>
    <row r="545" spans="1:7" ht="12.2" customHeight="1" x14ac:dyDescent="0.25">
      <c r="A545" s="11" t="s">
        <v>132</v>
      </c>
      <c r="B545" s="312" t="s">
        <v>132</v>
      </c>
      <c r="C545" s="12" t="s">
        <v>197</v>
      </c>
      <c r="D545" s="13" t="s">
        <v>198</v>
      </c>
      <c r="E545" s="14">
        <v>2880</v>
      </c>
      <c r="F545" s="305">
        <v>0</v>
      </c>
      <c r="G545" s="14">
        <v>2880</v>
      </c>
    </row>
    <row r="546" spans="1:7" ht="39.950000000000003" customHeight="1" x14ac:dyDescent="0.25">
      <c r="A546" s="11" t="s">
        <v>132</v>
      </c>
      <c r="B546" s="312" t="s">
        <v>132</v>
      </c>
      <c r="C546" s="12" t="s">
        <v>19</v>
      </c>
      <c r="D546" s="13" t="s">
        <v>226</v>
      </c>
      <c r="E546" s="14">
        <v>45000</v>
      </c>
      <c r="F546" s="305">
        <v>0</v>
      </c>
      <c r="G546" s="14">
        <v>45000</v>
      </c>
    </row>
    <row r="547" spans="1:7" ht="12.2" customHeight="1" x14ac:dyDescent="0.25">
      <c r="A547" s="3" t="s">
        <v>31</v>
      </c>
      <c r="B547" s="311" t="s">
        <v>132</v>
      </c>
      <c r="C547" s="4" t="s">
        <v>132</v>
      </c>
      <c r="D547" s="5" t="s">
        <v>125</v>
      </c>
      <c r="E547" s="6">
        <f>E548+E554+E565+E568+E571+E573+E576</f>
        <v>3135583.49</v>
      </c>
      <c r="F547" s="307">
        <f t="shared" ref="F547:G547" si="99">F548+F554+F565+F568+F571+F573+F576</f>
        <v>0</v>
      </c>
      <c r="G547" s="307">
        <f t="shared" si="99"/>
        <v>3135583.49</v>
      </c>
    </row>
    <row r="548" spans="1:7" ht="12.2" customHeight="1" x14ac:dyDescent="0.25">
      <c r="A548" s="7" t="s">
        <v>132</v>
      </c>
      <c r="B548" s="310" t="s">
        <v>332</v>
      </c>
      <c r="C548" s="8" t="s">
        <v>132</v>
      </c>
      <c r="D548" s="9" t="s">
        <v>333</v>
      </c>
      <c r="E548" s="10">
        <f>E549+E550+E551+E552+E553</f>
        <v>51529</v>
      </c>
      <c r="F548" s="306">
        <f t="shared" ref="F548:G548" si="100">F549+F550+F551+F552+F553</f>
        <v>0</v>
      </c>
      <c r="G548" s="306">
        <f t="shared" si="100"/>
        <v>51529</v>
      </c>
    </row>
    <row r="549" spans="1:7" ht="49.15" customHeight="1" x14ac:dyDescent="0.25">
      <c r="A549" s="11" t="s">
        <v>132</v>
      </c>
      <c r="B549" s="312" t="s">
        <v>132</v>
      </c>
      <c r="C549" s="12" t="s">
        <v>102</v>
      </c>
      <c r="D549" s="13" t="s">
        <v>230</v>
      </c>
      <c r="E549" s="14">
        <v>26000</v>
      </c>
      <c r="F549" s="305">
        <v>0</v>
      </c>
      <c r="G549" s="14">
        <v>26000</v>
      </c>
    </row>
    <row r="550" spans="1:7" ht="12.2" customHeight="1" x14ac:dyDescent="0.25">
      <c r="A550" s="11" t="s">
        <v>132</v>
      </c>
      <c r="B550" s="312" t="s">
        <v>132</v>
      </c>
      <c r="C550" s="12" t="s">
        <v>145</v>
      </c>
      <c r="D550" s="13" t="s">
        <v>146</v>
      </c>
      <c r="E550" s="14">
        <v>1057</v>
      </c>
      <c r="F550" s="305">
        <v>0</v>
      </c>
      <c r="G550" s="14">
        <v>1057</v>
      </c>
    </row>
    <row r="551" spans="1:7" ht="12.2" customHeight="1" x14ac:dyDescent="0.25">
      <c r="A551" s="11" t="s">
        <v>132</v>
      </c>
      <c r="B551" s="312" t="s">
        <v>132</v>
      </c>
      <c r="C551" s="12" t="s">
        <v>156</v>
      </c>
      <c r="D551" s="13" t="s">
        <v>157</v>
      </c>
      <c r="E551" s="14">
        <v>3472</v>
      </c>
      <c r="F551" s="305">
        <v>0</v>
      </c>
      <c r="G551" s="14">
        <v>3472</v>
      </c>
    </row>
    <row r="552" spans="1:7" ht="12.2" customHeight="1" x14ac:dyDescent="0.25">
      <c r="A552" s="11" t="s">
        <v>132</v>
      </c>
      <c r="B552" s="312" t="s">
        <v>132</v>
      </c>
      <c r="C552" s="12" t="s">
        <v>149</v>
      </c>
      <c r="D552" s="13" t="s">
        <v>150</v>
      </c>
      <c r="E552" s="14">
        <v>10500</v>
      </c>
      <c r="F552" s="305">
        <v>0</v>
      </c>
      <c r="G552" s="14">
        <v>10500</v>
      </c>
    </row>
    <row r="553" spans="1:7" ht="12.2" customHeight="1" x14ac:dyDescent="0.25">
      <c r="A553" s="11" t="s">
        <v>132</v>
      </c>
      <c r="B553" s="312" t="s">
        <v>132</v>
      </c>
      <c r="C553" s="12" t="s">
        <v>151</v>
      </c>
      <c r="D553" s="13" t="s">
        <v>152</v>
      </c>
      <c r="E553" s="14">
        <v>10500</v>
      </c>
      <c r="F553" s="305">
        <v>0</v>
      </c>
      <c r="G553" s="14">
        <v>10500</v>
      </c>
    </row>
    <row r="554" spans="1:7" ht="12.2" customHeight="1" x14ac:dyDescent="0.25">
      <c r="A554" s="7" t="s">
        <v>132</v>
      </c>
      <c r="B554" s="310" t="s">
        <v>32</v>
      </c>
      <c r="C554" s="8" t="s">
        <v>132</v>
      </c>
      <c r="D554" s="9" t="s">
        <v>126</v>
      </c>
      <c r="E554" s="10">
        <f>E555+E556+E557+E558+E559+E560+E561+E562+E563+E564</f>
        <v>1880296.9100000001</v>
      </c>
      <c r="F554" s="306">
        <f t="shared" ref="F554:G554" si="101">F555+F556+F557+F558+F559+F560+F561+F562+F563+F564</f>
        <v>110000</v>
      </c>
      <c r="G554" s="306">
        <f t="shared" si="101"/>
        <v>1990296.9100000001</v>
      </c>
    </row>
    <row r="555" spans="1:7" ht="21.6" customHeight="1" x14ac:dyDescent="0.25">
      <c r="A555" s="11" t="s">
        <v>132</v>
      </c>
      <c r="B555" s="312" t="s">
        <v>132</v>
      </c>
      <c r="C555" s="12" t="s">
        <v>334</v>
      </c>
      <c r="D555" s="13" t="s">
        <v>335</v>
      </c>
      <c r="E555" s="14">
        <v>1534971</v>
      </c>
      <c r="F555" s="305">
        <v>110000</v>
      </c>
      <c r="G555" s="14">
        <f>E555+F555</f>
        <v>1644971</v>
      </c>
    </row>
    <row r="556" spans="1:7" ht="12.2" customHeight="1" x14ac:dyDescent="0.25">
      <c r="A556" s="11" t="s">
        <v>132</v>
      </c>
      <c r="B556" s="312" t="s">
        <v>132</v>
      </c>
      <c r="C556" s="12" t="s">
        <v>145</v>
      </c>
      <c r="D556" s="13" t="s">
        <v>146</v>
      </c>
      <c r="E556" s="14">
        <v>600</v>
      </c>
      <c r="F556" s="305">
        <v>0</v>
      </c>
      <c r="G556" s="305">
        <f t="shared" ref="G556:G564" si="102">E556+F556</f>
        <v>600</v>
      </c>
    </row>
    <row r="557" spans="1:7" ht="21.6" customHeight="1" x14ac:dyDescent="0.25">
      <c r="A557" s="11" t="s">
        <v>132</v>
      </c>
      <c r="B557" s="312" t="s">
        <v>132</v>
      </c>
      <c r="C557" s="12" t="s">
        <v>147</v>
      </c>
      <c r="D557" s="13" t="s">
        <v>148</v>
      </c>
      <c r="E557" s="14">
        <v>100</v>
      </c>
      <c r="F557" s="305">
        <v>0</v>
      </c>
      <c r="G557" s="305">
        <f t="shared" si="102"/>
        <v>100</v>
      </c>
    </row>
    <row r="558" spans="1:7" ht="12.2" customHeight="1" x14ac:dyDescent="0.25">
      <c r="A558" s="11" t="s">
        <v>132</v>
      </c>
      <c r="B558" s="312" t="s">
        <v>132</v>
      </c>
      <c r="C558" s="12" t="s">
        <v>156</v>
      </c>
      <c r="D558" s="13" t="s">
        <v>157</v>
      </c>
      <c r="E558" s="14">
        <v>12000</v>
      </c>
      <c r="F558" s="305">
        <v>0</v>
      </c>
      <c r="G558" s="305">
        <f t="shared" si="102"/>
        <v>12000</v>
      </c>
    </row>
    <row r="559" spans="1:7" ht="12.2" customHeight="1" x14ac:dyDescent="0.25">
      <c r="A559" s="11" t="s">
        <v>132</v>
      </c>
      <c r="B559" s="312" t="s">
        <v>132</v>
      </c>
      <c r="C559" s="12" t="s">
        <v>149</v>
      </c>
      <c r="D559" s="13" t="s">
        <v>150</v>
      </c>
      <c r="E559" s="14">
        <v>63171.74</v>
      </c>
      <c r="F559" s="305">
        <v>0</v>
      </c>
      <c r="G559" s="305">
        <f t="shared" si="102"/>
        <v>63171.74</v>
      </c>
    </row>
    <row r="560" spans="1:7" ht="12.2" customHeight="1" x14ac:dyDescent="0.25">
      <c r="A560" s="11" t="s">
        <v>132</v>
      </c>
      <c r="B560" s="312" t="s">
        <v>132</v>
      </c>
      <c r="C560" s="12" t="s">
        <v>158</v>
      </c>
      <c r="D560" s="13" t="s">
        <v>159</v>
      </c>
      <c r="E560" s="14">
        <v>61000</v>
      </c>
      <c r="F560" s="305">
        <v>0</v>
      </c>
      <c r="G560" s="305">
        <f t="shared" si="102"/>
        <v>61000</v>
      </c>
    </row>
    <row r="561" spans="1:7" ht="12.2" customHeight="1" x14ac:dyDescent="0.25">
      <c r="A561" s="11" t="s">
        <v>132</v>
      </c>
      <c r="B561" s="312" t="s">
        <v>132</v>
      </c>
      <c r="C561" s="12" t="s">
        <v>163</v>
      </c>
      <c r="D561" s="13" t="s">
        <v>164</v>
      </c>
      <c r="E561" s="14">
        <v>0</v>
      </c>
      <c r="F561" s="305">
        <v>0</v>
      </c>
      <c r="G561" s="305">
        <f t="shared" si="102"/>
        <v>0</v>
      </c>
    </row>
    <row r="562" spans="1:7" ht="12.2" customHeight="1" x14ac:dyDescent="0.25">
      <c r="A562" s="11" t="s">
        <v>132</v>
      </c>
      <c r="B562" s="312" t="s">
        <v>132</v>
      </c>
      <c r="C562" s="12" t="s">
        <v>151</v>
      </c>
      <c r="D562" s="13" t="s">
        <v>152</v>
      </c>
      <c r="E562" s="14">
        <v>124664.6</v>
      </c>
      <c r="F562" s="305">
        <v>0</v>
      </c>
      <c r="G562" s="305">
        <f t="shared" si="102"/>
        <v>124664.6</v>
      </c>
    </row>
    <row r="563" spans="1:7" ht="12.2" customHeight="1" x14ac:dyDescent="0.25">
      <c r="A563" s="11" t="s">
        <v>132</v>
      </c>
      <c r="B563" s="312" t="s">
        <v>132</v>
      </c>
      <c r="C563" s="12" t="s">
        <v>197</v>
      </c>
      <c r="D563" s="13" t="s">
        <v>198</v>
      </c>
      <c r="E563" s="14">
        <v>1180.8</v>
      </c>
      <c r="F563" s="305">
        <v>0</v>
      </c>
      <c r="G563" s="305">
        <f t="shared" si="102"/>
        <v>1180.8</v>
      </c>
    </row>
    <row r="564" spans="1:7" ht="12.2" customHeight="1" x14ac:dyDescent="0.25">
      <c r="A564" s="11" t="s">
        <v>132</v>
      </c>
      <c r="B564" s="312" t="s">
        <v>132</v>
      </c>
      <c r="C564" s="12" t="s">
        <v>8</v>
      </c>
      <c r="D564" s="13" t="s">
        <v>155</v>
      </c>
      <c r="E564" s="14">
        <v>82608.77</v>
      </c>
      <c r="F564" s="305">
        <v>0</v>
      </c>
      <c r="G564" s="305">
        <f t="shared" si="102"/>
        <v>82608.77</v>
      </c>
    </row>
    <row r="565" spans="1:7" ht="12.2" customHeight="1" x14ac:dyDescent="0.25">
      <c r="A565" s="7" t="s">
        <v>132</v>
      </c>
      <c r="B565" s="310" t="s">
        <v>336</v>
      </c>
      <c r="C565" s="8" t="s">
        <v>132</v>
      </c>
      <c r="D565" s="9" t="s">
        <v>337</v>
      </c>
      <c r="E565" s="10">
        <f>E566+E567</f>
        <v>381742</v>
      </c>
      <c r="F565" s="306">
        <f t="shared" ref="F565:G565" si="103">F566+F567</f>
        <v>0</v>
      </c>
      <c r="G565" s="306">
        <f t="shared" si="103"/>
        <v>381742</v>
      </c>
    </row>
    <row r="566" spans="1:7" ht="21.6" customHeight="1" x14ac:dyDescent="0.25">
      <c r="A566" s="11" t="s">
        <v>132</v>
      </c>
      <c r="B566" s="312" t="s">
        <v>132</v>
      </c>
      <c r="C566" s="12" t="s">
        <v>334</v>
      </c>
      <c r="D566" s="13" t="s">
        <v>335</v>
      </c>
      <c r="E566" s="14">
        <v>371742</v>
      </c>
      <c r="F566" s="305">
        <v>0</v>
      </c>
      <c r="G566" s="14">
        <v>371742</v>
      </c>
    </row>
    <row r="567" spans="1:7" ht="12.2" customHeight="1" x14ac:dyDescent="0.25">
      <c r="A567" s="11" t="s">
        <v>132</v>
      </c>
      <c r="B567" s="312" t="s">
        <v>132</v>
      </c>
      <c r="C567" s="12" t="s">
        <v>163</v>
      </c>
      <c r="D567" s="13" t="s">
        <v>164</v>
      </c>
      <c r="E567" s="14">
        <v>10000</v>
      </c>
      <c r="F567" s="305">
        <v>0</v>
      </c>
      <c r="G567" s="14">
        <v>10000</v>
      </c>
    </row>
    <row r="568" spans="1:7" ht="12.2" customHeight="1" x14ac:dyDescent="0.25">
      <c r="A568" s="7" t="s">
        <v>132</v>
      </c>
      <c r="B568" s="310" t="s">
        <v>338</v>
      </c>
      <c r="C568" s="8" t="s">
        <v>132</v>
      </c>
      <c r="D568" s="9" t="s">
        <v>339</v>
      </c>
      <c r="E568" s="10">
        <f>E569+E570</f>
        <v>634903</v>
      </c>
      <c r="F568" s="306">
        <f t="shared" ref="F568:G568" si="104">F569+F570</f>
        <v>-110000</v>
      </c>
      <c r="G568" s="306">
        <f t="shared" si="104"/>
        <v>524903</v>
      </c>
    </row>
    <row r="569" spans="1:7" ht="21.6" customHeight="1" x14ac:dyDescent="0.25">
      <c r="A569" s="11" t="s">
        <v>132</v>
      </c>
      <c r="B569" s="312" t="s">
        <v>132</v>
      </c>
      <c r="C569" s="12" t="s">
        <v>334</v>
      </c>
      <c r="D569" s="13" t="s">
        <v>335</v>
      </c>
      <c r="E569" s="14">
        <v>625590</v>
      </c>
      <c r="F569" s="305">
        <v>-110000</v>
      </c>
      <c r="G569" s="14">
        <f>E569+F569</f>
        <v>515590</v>
      </c>
    </row>
    <row r="570" spans="1:7" ht="12.2" customHeight="1" x14ac:dyDescent="0.25">
      <c r="A570" s="11" t="s">
        <v>132</v>
      </c>
      <c r="B570" s="312" t="s">
        <v>132</v>
      </c>
      <c r="C570" s="12" t="s">
        <v>151</v>
      </c>
      <c r="D570" s="13" t="s">
        <v>152</v>
      </c>
      <c r="E570" s="14">
        <v>9313</v>
      </c>
      <c r="F570" s="305">
        <v>0</v>
      </c>
      <c r="G570" s="305">
        <f>E570+F570</f>
        <v>9313</v>
      </c>
    </row>
    <row r="571" spans="1:7" ht="12.2" customHeight="1" x14ac:dyDescent="0.25">
      <c r="A571" s="7" t="s">
        <v>132</v>
      </c>
      <c r="B571" s="310" t="s">
        <v>340</v>
      </c>
      <c r="C571" s="8" t="s">
        <v>132</v>
      </c>
      <c r="D571" s="9" t="s">
        <v>341</v>
      </c>
      <c r="E571" s="10">
        <f>E572</f>
        <v>100000</v>
      </c>
      <c r="F571" s="306">
        <f t="shared" ref="F571:G571" si="105">F572</f>
        <v>0</v>
      </c>
      <c r="G571" s="306">
        <f t="shared" si="105"/>
        <v>100000</v>
      </c>
    </row>
    <row r="572" spans="1:7" ht="39.950000000000003" customHeight="1" x14ac:dyDescent="0.25">
      <c r="A572" s="11" t="s">
        <v>132</v>
      </c>
      <c r="B572" s="312" t="s">
        <v>132</v>
      </c>
      <c r="C572" s="12" t="s">
        <v>342</v>
      </c>
      <c r="D572" s="13" t="s">
        <v>343</v>
      </c>
      <c r="E572" s="14">
        <v>100000</v>
      </c>
      <c r="F572" s="305">
        <v>0</v>
      </c>
      <c r="G572" s="14">
        <v>100000</v>
      </c>
    </row>
    <row r="573" spans="1:7" ht="21.6" customHeight="1" x14ac:dyDescent="0.25">
      <c r="A573" s="7" t="s">
        <v>132</v>
      </c>
      <c r="B573" s="310" t="s">
        <v>344</v>
      </c>
      <c r="C573" s="8" t="s">
        <v>132</v>
      </c>
      <c r="D573" s="9" t="s">
        <v>345</v>
      </c>
      <c r="E573" s="10">
        <f>E574+E575</f>
        <v>4345</v>
      </c>
      <c r="F573" s="306">
        <f t="shared" ref="F573:G573" si="106">F574+F575</f>
        <v>0</v>
      </c>
      <c r="G573" s="306">
        <f t="shared" si="106"/>
        <v>4345</v>
      </c>
    </row>
    <row r="574" spans="1:7" ht="12.2" customHeight="1" x14ac:dyDescent="0.25">
      <c r="A574" s="11" t="s">
        <v>132</v>
      </c>
      <c r="B574" s="312" t="s">
        <v>132</v>
      </c>
      <c r="C574" s="12" t="s">
        <v>145</v>
      </c>
      <c r="D574" s="13" t="s">
        <v>146</v>
      </c>
      <c r="E574" s="14">
        <v>635</v>
      </c>
      <c r="F574" s="305">
        <v>0</v>
      </c>
      <c r="G574" s="14">
        <v>635</v>
      </c>
    </row>
    <row r="575" spans="1:7" ht="12.2" customHeight="1" x14ac:dyDescent="0.25">
      <c r="A575" s="11" t="s">
        <v>132</v>
      </c>
      <c r="B575" s="312" t="s">
        <v>132</v>
      </c>
      <c r="C575" s="12" t="s">
        <v>156</v>
      </c>
      <c r="D575" s="13" t="s">
        <v>157</v>
      </c>
      <c r="E575" s="14">
        <v>3710</v>
      </c>
      <c r="F575" s="305">
        <v>0</v>
      </c>
      <c r="G575" s="14">
        <v>3710</v>
      </c>
    </row>
    <row r="576" spans="1:7" ht="12.2" customHeight="1" x14ac:dyDescent="0.25">
      <c r="A576" s="7" t="s">
        <v>132</v>
      </c>
      <c r="B576" s="310" t="s">
        <v>346</v>
      </c>
      <c r="C576" s="8" t="s">
        <v>132</v>
      </c>
      <c r="D576" s="9" t="s">
        <v>43</v>
      </c>
      <c r="E576" s="10">
        <f>E577+E578+E579</f>
        <v>82767.58</v>
      </c>
      <c r="F576" s="306">
        <f t="shared" ref="F576:G576" si="107">F577+F578+F579</f>
        <v>0</v>
      </c>
      <c r="G576" s="306">
        <f t="shared" si="107"/>
        <v>82767.58</v>
      </c>
    </row>
    <row r="577" spans="1:7" ht="12.2" customHeight="1" x14ac:dyDescent="0.25">
      <c r="A577" s="11" t="s">
        <v>132</v>
      </c>
      <c r="B577" s="312" t="s">
        <v>132</v>
      </c>
      <c r="C577" s="12" t="s">
        <v>156</v>
      </c>
      <c r="D577" s="13" t="s">
        <v>157</v>
      </c>
      <c r="E577" s="14">
        <v>3600</v>
      </c>
      <c r="F577" s="305">
        <v>0</v>
      </c>
      <c r="G577" s="14">
        <v>3600</v>
      </c>
    </row>
    <row r="578" spans="1:7" ht="12.2" customHeight="1" x14ac:dyDescent="0.25">
      <c r="A578" s="11" t="s">
        <v>132</v>
      </c>
      <c r="B578" s="312" t="s">
        <v>132</v>
      </c>
      <c r="C578" s="12" t="s">
        <v>149</v>
      </c>
      <c r="D578" s="13" t="s">
        <v>150</v>
      </c>
      <c r="E578" s="14">
        <v>48850.49</v>
      </c>
      <c r="F578" s="305">
        <v>0</v>
      </c>
      <c r="G578" s="14">
        <v>48850.49</v>
      </c>
    </row>
    <row r="579" spans="1:7" ht="12.2" customHeight="1" x14ac:dyDescent="0.25">
      <c r="A579" s="11" t="s">
        <v>132</v>
      </c>
      <c r="B579" s="312" t="s">
        <v>132</v>
      </c>
      <c r="C579" s="12" t="s">
        <v>151</v>
      </c>
      <c r="D579" s="13" t="s">
        <v>152</v>
      </c>
      <c r="E579" s="14">
        <v>30317.09</v>
      </c>
      <c r="F579" s="305">
        <v>0</v>
      </c>
      <c r="G579" s="14">
        <v>30317.09</v>
      </c>
    </row>
    <row r="580" spans="1:7" ht="12.2" customHeight="1" x14ac:dyDescent="0.25">
      <c r="A580" s="3" t="s">
        <v>33</v>
      </c>
      <c r="B580" s="311" t="s">
        <v>132</v>
      </c>
      <c r="C580" s="4" t="s">
        <v>132</v>
      </c>
      <c r="D580" s="5" t="s">
        <v>127</v>
      </c>
      <c r="E580" s="6">
        <f>E581+E592</f>
        <v>1841737.43</v>
      </c>
      <c r="F580" s="307">
        <f t="shared" ref="F580:G580" si="108">F581+F592</f>
        <v>0</v>
      </c>
      <c r="G580" s="307">
        <f t="shared" si="108"/>
        <v>1841737.43</v>
      </c>
    </row>
    <row r="581" spans="1:7" ht="12.2" customHeight="1" x14ac:dyDescent="0.25">
      <c r="A581" s="7" t="s">
        <v>132</v>
      </c>
      <c r="B581" s="310" t="s">
        <v>34</v>
      </c>
      <c r="C581" s="8" t="s">
        <v>132</v>
      </c>
      <c r="D581" s="9" t="s">
        <v>128</v>
      </c>
      <c r="E581" s="10">
        <f>E582+E583+E584+E585+E586+E587+E588+E589+E590+E591</f>
        <v>1431419.8599999999</v>
      </c>
      <c r="F581" s="306">
        <f t="shared" ref="F581:G581" si="109">F582+F583+F584+F585+F586+F587+F588+F589+F590+F591</f>
        <v>0</v>
      </c>
      <c r="G581" s="306">
        <f t="shared" si="109"/>
        <v>1431419.8599999999</v>
      </c>
    </row>
    <row r="582" spans="1:7" ht="12.2" customHeight="1" x14ac:dyDescent="0.25">
      <c r="A582" s="11" t="s">
        <v>132</v>
      </c>
      <c r="B582" s="312" t="s">
        <v>132</v>
      </c>
      <c r="C582" s="12" t="s">
        <v>145</v>
      </c>
      <c r="D582" s="13" t="s">
        <v>146</v>
      </c>
      <c r="E582" s="14">
        <v>13924</v>
      </c>
      <c r="F582" s="305">
        <v>0</v>
      </c>
      <c r="G582" s="14">
        <v>13924</v>
      </c>
    </row>
    <row r="583" spans="1:7" ht="21.6" customHeight="1" x14ac:dyDescent="0.25">
      <c r="A583" s="11" t="s">
        <v>132</v>
      </c>
      <c r="B583" s="312" t="s">
        <v>132</v>
      </c>
      <c r="C583" s="12" t="s">
        <v>147</v>
      </c>
      <c r="D583" s="13" t="s">
        <v>148</v>
      </c>
      <c r="E583" s="14">
        <v>1985</v>
      </c>
      <c r="F583" s="305">
        <v>0</v>
      </c>
      <c r="G583" s="14">
        <v>1985</v>
      </c>
    </row>
    <row r="584" spans="1:7" ht="12.2" customHeight="1" x14ac:dyDescent="0.25">
      <c r="A584" s="11" t="s">
        <v>132</v>
      </c>
      <c r="B584" s="312" t="s">
        <v>132</v>
      </c>
      <c r="C584" s="12" t="s">
        <v>156</v>
      </c>
      <c r="D584" s="13" t="s">
        <v>157</v>
      </c>
      <c r="E584" s="14">
        <v>84000</v>
      </c>
      <c r="F584" s="305">
        <v>0</v>
      </c>
      <c r="G584" s="14">
        <v>84000</v>
      </c>
    </row>
    <row r="585" spans="1:7" ht="12.2" customHeight="1" x14ac:dyDescent="0.25">
      <c r="A585" s="11" t="s">
        <v>132</v>
      </c>
      <c r="B585" s="312" t="s">
        <v>132</v>
      </c>
      <c r="C585" s="12" t="s">
        <v>149</v>
      </c>
      <c r="D585" s="13" t="s">
        <v>150</v>
      </c>
      <c r="E585" s="14">
        <v>37517.46</v>
      </c>
      <c r="F585" s="305">
        <v>0</v>
      </c>
      <c r="G585" s="14">
        <v>37517.46</v>
      </c>
    </row>
    <row r="586" spans="1:7" ht="12.2" customHeight="1" x14ac:dyDescent="0.25">
      <c r="A586" s="11" t="s">
        <v>132</v>
      </c>
      <c r="B586" s="312" t="s">
        <v>132</v>
      </c>
      <c r="C586" s="12" t="s">
        <v>158</v>
      </c>
      <c r="D586" s="13" t="s">
        <v>159</v>
      </c>
      <c r="E586" s="14">
        <v>17000</v>
      </c>
      <c r="F586" s="305">
        <v>0</v>
      </c>
      <c r="G586" s="14">
        <v>17000</v>
      </c>
    </row>
    <row r="587" spans="1:7" ht="12.2" customHeight="1" x14ac:dyDescent="0.25">
      <c r="A587" s="11" t="s">
        <v>132</v>
      </c>
      <c r="B587" s="312" t="s">
        <v>132</v>
      </c>
      <c r="C587" s="12" t="s">
        <v>163</v>
      </c>
      <c r="D587" s="13" t="s">
        <v>164</v>
      </c>
      <c r="E587" s="14">
        <v>203548.57</v>
      </c>
      <c r="F587" s="305">
        <v>0</v>
      </c>
      <c r="G587" s="14">
        <v>203548.57</v>
      </c>
    </row>
    <row r="588" spans="1:7" ht="12.2" customHeight="1" x14ac:dyDescent="0.25">
      <c r="A588" s="11" t="s">
        <v>132</v>
      </c>
      <c r="B588" s="312" t="s">
        <v>132</v>
      </c>
      <c r="C588" s="12" t="s">
        <v>151</v>
      </c>
      <c r="D588" s="13" t="s">
        <v>152</v>
      </c>
      <c r="E588" s="14">
        <v>35000</v>
      </c>
      <c r="F588" s="305">
        <v>0</v>
      </c>
      <c r="G588" s="14">
        <v>35000</v>
      </c>
    </row>
    <row r="589" spans="1:7" ht="12.2" customHeight="1" x14ac:dyDescent="0.25">
      <c r="A589" s="11" t="s">
        <v>132</v>
      </c>
      <c r="B589" s="312" t="s">
        <v>132</v>
      </c>
      <c r="C589" s="12" t="s">
        <v>8</v>
      </c>
      <c r="D589" s="13" t="s">
        <v>155</v>
      </c>
      <c r="E589" s="14">
        <v>188444.83</v>
      </c>
      <c r="F589" s="305">
        <v>0</v>
      </c>
      <c r="G589" s="14">
        <v>188444.83</v>
      </c>
    </row>
    <row r="590" spans="1:7" ht="12.2" customHeight="1" x14ac:dyDescent="0.25">
      <c r="A590" s="11" t="s">
        <v>132</v>
      </c>
      <c r="B590" s="312" t="s">
        <v>132</v>
      </c>
      <c r="C590" s="12" t="s">
        <v>35</v>
      </c>
      <c r="D590" s="13" t="s">
        <v>155</v>
      </c>
      <c r="E590" s="14">
        <v>268210</v>
      </c>
      <c r="F590" s="305">
        <v>0</v>
      </c>
      <c r="G590" s="14">
        <v>268210</v>
      </c>
    </row>
    <row r="591" spans="1:7" ht="12.2" customHeight="1" x14ac:dyDescent="0.25">
      <c r="A591" s="11" t="s">
        <v>132</v>
      </c>
      <c r="B591" s="312" t="s">
        <v>132</v>
      </c>
      <c r="C591" s="12" t="s">
        <v>36</v>
      </c>
      <c r="D591" s="13" t="s">
        <v>155</v>
      </c>
      <c r="E591" s="14">
        <v>581790</v>
      </c>
      <c r="F591" s="305">
        <v>0</v>
      </c>
      <c r="G591" s="14">
        <v>581790</v>
      </c>
    </row>
    <row r="592" spans="1:7" ht="12.2" customHeight="1" x14ac:dyDescent="0.25">
      <c r="A592" s="7" t="s">
        <v>132</v>
      </c>
      <c r="B592" s="310" t="s">
        <v>129</v>
      </c>
      <c r="C592" s="8" t="s">
        <v>132</v>
      </c>
      <c r="D592" s="9" t="s">
        <v>43</v>
      </c>
      <c r="E592" s="10">
        <f>E593+E594+E595+E596+E597+E598+E599</f>
        <v>410317.57</v>
      </c>
      <c r="F592" s="306">
        <f t="shared" ref="F592:G592" si="110">F593+F594+F595+F596+F597+F598+F599</f>
        <v>0</v>
      </c>
      <c r="G592" s="306">
        <f t="shared" si="110"/>
        <v>410317.57</v>
      </c>
    </row>
    <row r="593" spans="1:7" ht="49.15" customHeight="1" x14ac:dyDescent="0.25">
      <c r="A593" s="11" t="s">
        <v>132</v>
      </c>
      <c r="B593" s="312" t="s">
        <v>132</v>
      </c>
      <c r="C593" s="12" t="s">
        <v>102</v>
      </c>
      <c r="D593" s="13" t="s">
        <v>230</v>
      </c>
      <c r="E593" s="14">
        <v>235000</v>
      </c>
      <c r="F593" s="305">
        <v>0</v>
      </c>
      <c r="G593" s="14">
        <v>235000</v>
      </c>
    </row>
    <row r="594" spans="1:7" ht="12.2" customHeight="1" x14ac:dyDescent="0.25">
      <c r="A594" s="11" t="s">
        <v>132</v>
      </c>
      <c r="B594" s="312" t="s">
        <v>132</v>
      </c>
      <c r="C594" s="12" t="s">
        <v>145</v>
      </c>
      <c r="D594" s="13" t="s">
        <v>146</v>
      </c>
      <c r="E594" s="14">
        <v>4446</v>
      </c>
      <c r="F594" s="305">
        <v>0</v>
      </c>
      <c r="G594" s="14">
        <v>4446</v>
      </c>
    </row>
    <row r="595" spans="1:7" ht="21.6" customHeight="1" x14ac:dyDescent="0.25">
      <c r="A595" s="11" t="s">
        <v>132</v>
      </c>
      <c r="B595" s="312" t="s">
        <v>132</v>
      </c>
      <c r="C595" s="12" t="s">
        <v>147</v>
      </c>
      <c r="D595" s="13" t="s">
        <v>148</v>
      </c>
      <c r="E595" s="14">
        <v>554</v>
      </c>
      <c r="F595" s="305">
        <v>0</v>
      </c>
      <c r="G595" s="14">
        <v>554</v>
      </c>
    </row>
    <row r="596" spans="1:7" ht="12.2" customHeight="1" x14ac:dyDescent="0.25">
      <c r="A596" s="11" t="s">
        <v>132</v>
      </c>
      <c r="B596" s="312" t="s">
        <v>132</v>
      </c>
      <c r="C596" s="12" t="s">
        <v>156</v>
      </c>
      <c r="D596" s="13" t="s">
        <v>157</v>
      </c>
      <c r="E596" s="14">
        <v>26000</v>
      </c>
      <c r="F596" s="305">
        <v>0</v>
      </c>
      <c r="G596" s="14">
        <v>26000</v>
      </c>
    </row>
    <row r="597" spans="1:7" ht="12.2" customHeight="1" x14ac:dyDescent="0.25">
      <c r="A597" s="11" t="s">
        <v>132</v>
      </c>
      <c r="B597" s="312" t="s">
        <v>132</v>
      </c>
      <c r="C597" s="12" t="s">
        <v>149</v>
      </c>
      <c r="D597" s="13" t="s">
        <v>150</v>
      </c>
      <c r="E597" s="14">
        <v>77600</v>
      </c>
      <c r="F597" s="305">
        <v>0</v>
      </c>
      <c r="G597" s="14">
        <v>77600</v>
      </c>
    </row>
    <row r="598" spans="1:7" ht="12.2" customHeight="1" x14ac:dyDescent="0.25">
      <c r="A598" s="11" t="s">
        <v>132</v>
      </c>
      <c r="B598" s="312" t="s">
        <v>132</v>
      </c>
      <c r="C598" s="12" t="s">
        <v>151</v>
      </c>
      <c r="D598" s="13" t="s">
        <v>152</v>
      </c>
      <c r="E598" s="14">
        <v>52217.57</v>
      </c>
      <c r="F598" s="305">
        <v>0</v>
      </c>
      <c r="G598" s="14">
        <v>52217.57</v>
      </c>
    </row>
    <row r="599" spans="1:7" ht="12.2" customHeight="1" x14ac:dyDescent="0.25">
      <c r="A599" s="11" t="s">
        <v>132</v>
      </c>
      <c r="B599" s="312" t="s">
        <v>132</v>
      </c>
      <c r="C599" s="12" t="s">
        <v>153</v>
      </c>
      <c r="D599" s="13" t="s">
        <v>154</v>
      </c>
      <c r="E599" s="14">
        <v>14500</v>
      </c>
      <c r="F599" s="305">
        <v>0</v>
      </c>
      <c r="G599" s="14">
        <v>14500</v>
      </c>
    </row>
    <row r="600" spans="1:7" ht="13.7" customHeight="1" x14ac:dyDescent="0.25">
      <c r="A600" s="618" t="s">
        <v>130</v>
      </c>
      <c r="B600" s="618"/>
      <c r="C600" s="618"/>
      <c r="D600" s="618"/>
      <c r="E600" s="315">
        <f>E4+E19+E26+E38+E42+E58+E64+E129+E152+E183+E187+E190+E329+E353+E414+E422+E439+E492+E547+E580</f>
        <v>86553954.010000005</v>
      </c>
      <c r="F600" s="315">
        <f t="shared" ref="F600:G600" si="111">F4+F19+F26+F38+F42+F58+F64+F129+F152+F183+F187+F190+F329+F353+F414+F422+F439+F492+F547+F580</f>
        <v>0</v>
      </c>
      <c r="G600" s="315">
        <f t="shared" si="111"/>
        <v>86553954.010000005</v>
      </c>
    </row>
  </sheetData>
  <mergeCells count="3">
    <mergeCell ref="A600:D600"/>
    <mergeCell ref="A1:G1"/>
    <mergeCell ref="A2:G2"/>
  </mergeCells>
  <pageMargins left="0.7" right="0.7" top="0.75" bottom="0.75" header="0.3" footer="0.3"/>
  <pageSetup paperSize="9" orientation="landscape" r:id="rId1"/>
  <rowBreaks count="20" manualBreakCount="20">
    <brk id="29" max="16383" man="1"/>
    <brk id="62" max="16383" man="1"/>
    <brk id="98" max="16383" man="1"/>
    <brk id="131" max="16383" man="1"/>
    <brk id="164" max="16383" man="1"/>
    <brk id="189" max="16383" man="1"/>
    <brk id="222" max="16383" man="1"/>
    <brk id="253" max="16383" man="1"/>
    <brk id="286" max="16383" man="1"/>
    <brk id="307" max="16383" man="1"/>
    <brk id="336" max="16383" man="1"/>
    <brk id="364" max="16383" man="1"/>
    <brk id="393" max="16383" man="1"/>
    <brk id="424" max="16383" man="1"/>
    <brk id="453" max="16383" man="1"/>
    <brk id="480" max="16383" man="1"/>
    <brk id="507" max="16383" man="1"/>
    <brk id="536" max="16383" man="1"/>
    <brk id="565" max="16383" man="1"/>
    <brk id="5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workbookViewId="0">
      <selection activeCell="D14" sqref="D14"/>
    </sheetView>
  </sheetViews>
  <sheetFormatPr defaultRowHeight="15" x14ac:dyDescent="0.25"/>
  <cols>
    <col min="1" max="1" width="6.42578125" customWidth="1"/>
    <col min="3" max="3" width="6.85546875" customWidth="1"/>
    <col min="4" max="4" width="35.5703125" customWidth="1"/>
    <col min="5" max="5" width="13.7109375" customWidth="1"/>
    <col min="6" max="6" width="13" customWidth="1"/>
    <col min="7" max="7" width="13.7109375" customWidth="1"/>
  </cols>
  <sheetData>
    <row r="1" spans="1:7" x14ac:dyDescent="0.25">
      <c r="A1" s="15"/>
      <c r="B1" s="15"/>
      <c r="C1" s="15"/>
      <c r="D1" s="16"/>
      <c r="E1" s="623" t="s">
        <v>382</v>
      </c>
      <c r="F1" s="623"/>
      <c r="G1" s="623"/>
    </row>
    <row r="2" spans="1:7" x14ac:dyDescent="0.25">
      <c r="A2" s="15"/>
      <c r="B2" s="15"/>
      <c r="C2" s="15"/>
      <c r="D2" s="17"/>
      <c r="E2" s="18" t="s">
        <v>0</v>
      </c>
      <c r="F2" s="18"/>
      <c r="G2" s="19"/>
    </row>
    <row r="3" spans="1:7" x14ac:dyDescent="0.25">
      <c r="A3" s="15"/>
      <c r="B3" s="15"/>
      <c r="C3" s="15"/>
      <c r="D3" s="20"/>
      <c r="E3" s="624" t="s">
        <v>480</v>
      </c>
      <c r="F3" s="624"/>
      <c r="G3" s="624"/>
    </row>
    <row r="4" spans="1:7" x14ac:dyDescent="0.25">
      <c r="A4" s="15"/>
      <c r="B4" s="15"/>
      <c r="C4" s="15"/>
      <c r="D4" s="21"/>
      <c r="E4" s="22"/>
      <c r="F4" s="22"/>
    </row>
    <row r="5" spans="1:7" ht="15.75" x14ac:dyDescent="0.25">
      <c r="A5" s="625" t="s">
        <v>347</v>
      </c>
      <c r="B5" s="625"/>
      <c r="C5" s="625"/>
      <c r="D5" s="625"/>
      <c r="E5" s="625"/>
      <c r="F5" s="625"/>
      <c r="G5" s="625"/>
    </row>
    <row r="6" spans="1:7" ht="15.75" x14ac:dyDescent="0.25">
      <c r="A6" s="626" t="s">
        <v>348</v>
      </c>
      <c r="B6" s="626"/>
      <c r="C6" s="626"/>
      <c r="D6" s="626"/>
      <c r="E6" s="626"/>
      <c r="F6" s="626"/>
      <c r="G6" s="626"/>
    </row>
    <row r="7" spans="1:7" ht="30" x14ac:dyDescent="0.25">
      <c r="A7" s="23" t="s">
        <v>38</v>
      </c>
      <c r="B7" s="23" t="s">
        <v>1</v>
      </c>
      <c r="C7" s="24" t="s">
        <v>349</v>
      </c>
      <c r="D7" s="25" t="s">
        <v>39</v>
      </c>
      <c r="E7" s="26" t="s">
        <v>350</v>
      </c>
      <c r="F7" s="27" t="s">
        <v>351</v>
      </c>
      <c r="G7" s="28" t="s">
        <v>352</v>
      </c>
    </row>
    <row r="8" spans="1:7" ht="15.75" thickBot="1" x14ac:dyDescent="0.3">
      <c r="A8" s="29" t="s">
        <v>353</v>
      </c>
      <c r="B8" s="627" t="s">
        <v>354</v>
      </c>
      <c r="C8" s="627"/>
      <c r="D8" s="627"/>
      <c r="E8" s="30">
        <f>E9+E17+E36</f>
        <v>4181472.19</v>
      </c>
      <c r="F8" s="30">
        <f t="shared" ref="F8:G8" si="0">F9+F17+F36</f>
        <v>0</v>
      </c>
      <c r="G8" s="31">
        <f t="shared" si="0"/>
        <v>4181472.19</v>
      </c>
    </row>
    <row r="9" spans="1:7" x14ac:dyDescent="0.25">
      <c r="A9" s="32" t="s">
        <v>355</v>
      </c>
      <c r="B9" s="628" t="s">
        <v>356</v>
      </c>
      <c r="C9" s="628"/>
      <c r="D9" s="628"/>
      <c r="E9" s="33">
        <f>E10</f>
        <v>2532303</v>
      </c>
      <c r="F9" s="33">
        <f t="shared" ref="F9:G9" si="1">F10</f>
        <v>0</v>
      </c>
      <c r="G9" s="34">
        <f t="shared" si="1"/>
        <v>2532303</v>
      </c>
    </row>
    <row r="10" spans="1:7" ht="31.5" customHeight="1" x14ac:dyDescent="0.25">
      <c r="A10" s="35">
        <v>921</v>
      </c>
      <c r="B10" s="36"/>
      <c r="C10" s="37"/>
      <c r="D10" s="38" t="s">
        <v>125</v>
      </c>
      <c r="E10" s="39">
        <f>E11+E13+E15</f>
        <v>2532303</v>
      </c>
      <c r="F10" s="39">
        <f t="shared" ref="F10:G10" si="2">F11+F13+F15</f>
        <v>0</v>
      </c>
      <c r="G10" s="40">
        <f t="shared" si="2"/>
        <v>2532303</v>
      </c>
    </row>
    <row r="11" spans="1:7" x14ac:dyDescent="0.25">
      <c r="A11" s="629"/>
      <c r="B11" s="41">
        <v>92109</v>
      </c>
      <c r="C11" s="42"/>
      <c r="D11" s="43" t="s">
        <v>126</v>
      </c>
      <c r="E11" s="44">
        <f>E12</f>
        <v>1534971</v>
      </c>
      <c r="F11" s="44">
        <f t="shared" ref="F11:G11" si="3">F12</f>
        <v>110000</v>
      </c>
      <c r="G11" s="45">
        <f t="shared" si="3"/>
        <v>1644971</v>
      </c>
    </row>
    <row r="12" spans="1:7" ht="30.75" customHeight="1" x14ac:dyDescent="0.25">
      <c r="A12" s="630"/>
      <c r="B12" s="46"/>
      <c r="C12" s="47">
        <v>2480</v>
      </c>
      <c r="D12" s="48" t="s">
        <v>335</v>
      </c>
      <c r="E12" s="49">
        <v>1534971</v>
      </c>
      <c r="F12" s="50">
        <v>110000</v>
      </c>
      <c r="G12" s="50">
        <f>E12+F12</f>
        <v>1644971</v>
      </c>
    </row>
    <row r="13" spans="1:7" x14ac:dyDescent="0.25">
      <c r="A13" s="630"/>
      <c r="B13" s="41">
        <v>92116</v>
      </c>
      <c r="C13" s="42"/>
      <c r="D13" s="43" t="s">
        <v>337</v>
      </c>
      <c r="E13" s="44">
        <f>E14</f>
        <v>371742</v>
      </c>
      <c r="F13" s="44">
        <f t="shared" ref="F13:G13" si="4">F14</f>
        <v>0</v>
      </c>
      <c r="G13" s="45">
        <f t="shared" si="4"/>
        <v>371742</v>
      </c>
    </row>
    <row r="14" spans="1:7" ht="39.75" customHeight="1" x14ac:dyDescent="0.25">
      <c r="A14" s="630"/>
      <c r="B14" s="46"/>
      <c r="C14" s="47">
        <v>2480</v>
      </c>
      <c r="D14" s="48" t="s">
        <v>335</v>
      </c>
      <c r="E14" s="49">
        <v>371742</v>
      </c>
      <c r="F14" s="50"/>
      <c r="G14" s="50">
        <f>E14+F14</f>
        <v>371742</v>
      </c>
    </row>
    <row r="15" spans="1:7" x14ac:dyDescent="0.25">
      <c r="A15" s="630"/>
      <c r="B15" s="41">
        <v>92118</v>
      </c>
      <c r="C15" s="51"/>
      <c r="D15" s="52" t="s">
        <v>339</v>
      </c>
      <c r="E15" s="53">
        <f>E16</f>
        <v>625590</v>
      </c>
      <c r="F15" s="53">
        <f t="shared" ref="F15:G15" si="5">F16</f>
        <v>-110000</v>
      </c>
      <c r="G15" s="54">
        <f t="shared" si="5"/>
        <v>515590</v>
      </c>
    </row>
    <row r="16" spans="1:7" ht="30.75" customHeight="1" thickBot="1" x14ac:dyDescent="0.3">
      <c r="A16" s="631"/>
      <c r="B16" s="46"/>
      <c r="C16" s="55">
        <v>2480</v>
      </c>
      <c r="D16" s="56" t="s">
        <v>335</v>
      </c>
      <c r="E16" s="57">
        <v>625590</v>
      </c>
      <c r="F16" s="58">
        <v>-110000</v>
      </c>
      <c r="G16" s="58">
        <f>E16+F16</f>
        <v>515590</v>
      </c>
    </row>
    <row r="17" spans="1:7" x14ac:dyDescent="0.25">
      <c r="A17" s="59" t="s">
        <v>357</v>
      </c>
      <c r="B17" s="632" t="s">
        <v>358</v>
      </c>
      <c r="C17" s="632"/>
      <c r="D17" s="632"/>
      <c r="E17" s="60">
        <f>E18+E21+E28+E31</f>
        <v>1048581.5</v>
      </c>
      <c r="F17" s="60">
        <f t="shared" ref="F17:G17" si="6">F18+F21+F28+F31</f>
        <v>0</v>
      </c>
      <c r="G17" s="61">
        <f t="shared" si="6"/>
        <v>1048581.5</v>
      </c>
    </row>
    <row r="18" spans="1:7" x14ac:dyDescent="0.25">
      <c r="A18" s="62">
        <v>600</v>
      </c>
      <c r="B18" s="63"/>
      <c r="C18" s="63"/>
      <c r="D18" s="64" t="s">
        <v>359</v>
      </c>
      <c r="E18" s="65">
        <f>E19</f>
        <v>311531.5</v>
      </c>
      <c r="F18" s="65">
        <f t="shared" ref="F18:G19" si="7">F19</f>
        <v>0</v>
      </c>
      <c r="G18" s="66">
        <f t="shared" si="7"/>
        <v>311531.5</v>
      </c>
    </row>
    <row r="19" spans="1:7" x14ac:dyDescent="0.25">
      <c r="A19" s="633"/>
      <c r="B19" s="67">
        <v>60004</v>
      </c>
      <c r="C19" s="67"/>
      <c r="D19" s="67" t="s">
        <v>161</v>
      </c>
      <c r="E19" s="68">
        <f>E20</f>
        <v>311531.5</v>
      </c>
      <c r="F19" s="68">
        <f t="shared" si="7"/>
        <v>0</v>
      </c>
      <c r="G19" s="69">
        <f t="shared" si="7"/>
        <v>311531.5</v>
      </c>
    </row>
    <row r="20" spans="1:7" ht="48" customHeight="1" x14ac:dyDescent="0.25">
      <c r="A20" s="634"/>
      <c r="B20" s="70"/>
      <c r="C20" s="71">
        <v>2310</v>
      </c>
      <c r="D20" s="72" t="s">
        <v>360</v>
      </c>
      <c r="E20" s="73">
        <v>311531.5</v>
      </c>
      <c r="F20" s="74"/>
      <c r="G20" s="75">
        <f>E20+F20</f>
        <v>311531.5</v>
      </c>
    </row>
    <row r="21" spans="1:7" x14ac:dyDescent="0.25">
      <c r="A21" s="62">
        <v>801</v>
      </c>
      <c r="B21" s="64"/>
      <c r="C21" s="64"/>
      <c r="D21" s="76" t="s">
        <v>69</v>
      </c>
      <c r="E21" s="77">
        <f>E24+E26+E22</f>
        <v>563250</v>
      </c>
      <c r="F21" s="77">
        <f t="shared" ref="F21:G21" si="8">F24+F26+F22</f>
        <v>0</v>
      </c>
      <c r="G21" s="78">
        <f t="shared" si="8"/>
        <v>563250</v>
      </c>
    </row>
    <row r="22" spans="1:7" x14ac:dyDescent="0.25">
      <c r="A22" s="79"/>
      <c r="B22" s="80">
        <v>80101</v>
      </c>
      <c r="C22" s="80"/>
      <c r="D22" s="81" t="s">
        <v>70</v>
      </c>
      <c r="E22" s="82">
        <f>E23</f>
        <v>3250</v>
      </c>
      <c r="F22" s="82">
        <f t="shared" ref="F22:G22" si="9">F23</f>
        <v>0</v>
      </c>
      <c r="G22" s="83">
        <f t="shared" si="9"/>
        <v>3250</v>
      </c>
    </row>
    <row r="23" spans="1:7" ht="50.25" customHeight="1" x14ac:dyDescent="0.25">
      <c r="A23" s="79"/>
      <c r="B23" s="84"/>
      <c r="C23" s="71">
        <v>2310</v>
      </c>
      <c r="D23" s="72" t="s">
        <v>360</v>
      </c>
      <c r="E23" s="85">
        <v>3250</v>
      </c>
      <c r="F23" s="86"/>
      <c r="G23" s="75">
        <f>E23+F23</f>
        <v>3250</v>
      </c>
    </row>
    <row r="24" spans="1:7" x14ac:dyDescent="0.25">
      <c r="A24" s="635"/>
      <c r="B24" s="67">
        <v>80104</v>
      </c>
      <c r="C24" s="67"/>
      <c r="D24" s="87" t="s">
        <v>251</v>
      </c>
      <c r="E24" s="88">
        <f>E25</f>
        <v>40000</v>
      </c>
      <c r="F24" s="88">
        <f t="shared" ref="F24:G24" si="10">F25</f>
        <v>0</v>
      </c>
      <c r="G24" s="89">
        <f t="shared" si="10"/>
        <v>40000</v>
      </c>
    </row>
    <row r="25" spans="1:7" ht="60" customHeight="1" x14ac:dyDescent="0.25">
      <c r="A25" s="635"/>
      <c r="B25" s="90"/>
      <c r="C25" s="71">
        <v>2310</v>
      </c>
      <c r="D25" s="72" t="s">
        <v>360</v>
      </c>
      <c r="E25" s="73">
        <v>40000</v>
      </c>
      <c r="F25" s="86"/>
      <c r="G25" s="75">
        <f>E25+F25</f>
        <v>40000</v>
      </c>
    </row>
    <row r="26" spans="1:7" x14ac:dyDescent="0.25">
      <c r="A26" s="635"/>
      <c r="B26" s="41">
        <v>80110</v>
      </c>
      <c r="C26" s="42"/>
      <c r="D26" s="43" t="s">
        <v>75</v>
      </c>
      <c r="E26" s="44">
        <f>E27</f>
        <v>520000</v>
      </c>
      <c r="F26" s="44">
        <f t="shared" ref="F26:G26" si="11">F27</f>
        <v>0</v>
      </c>
      <c r="G26" s="45">
        <f t="shared" si="11"/>
        <v>520000</v>
      </c>
    </row>
    <row r="27" spans="1:7" ht="51.75" customHeight="1" x14ac:dyDescent="0.25">
      <c r="A27" s="636"/>
      <c r="B27" s="91"/>
      <c r="C27" s="92">
        <v>2320</v>
      </c>
      <c r="D27" s="72" t="s">
        <v>361</v>
      </c>
      <c r="E27" s="93">
        <v>520000</v>
      </c>
      <c r="F27" s="94"/>
      <c r="G27" s="94">
        <f>E27+F27</f>
        <v>520000</v>
      </c>
    </row>
    <row r="28" spans="1:7" x14ac:dyDescent="0.25">
      <c r="A28" s="35">
        <v>851</v>
      </c>
      <c r="B28" s="36"/>
      <c r="C28" s="37"/>
      <c r="D28" s="38" t="s">
        <v>280</v>
      </c>
      <c r="E28" s="39">
        <f>E29</f>
        <v>23800</v>
      </c>
      <c r="F28" s="39">
        <f t="shared" ref="F28:G28" si="12">F29</f>
        <v>0</v>
      </c>
      <c r="G28" s="40">
        <f t="shared" si="12"/>
        <v>23800</v>
      </c>
    </row>
    <row r="29" spans="1:7" x14ac:dyDescent="0.25">
      <c r="A29" s="95"/>
      <c r="B29" s="41">
        <v>85154</v>
      </c>
      <c r="C29" s="42"/>
      <c r="D29" s="43" t="s">
        <v>286</v>
      </c>
      <c r="E29" s="44">
        <f>SUM(E30:E30)</f>
        <v>23800</v>
      </c>
      <c r="F29" s="44">
        <f t="shared" ref="F29:G29" si="13">SUM(F30:F30)</f>
        <v>0</v>
      </c>
      <c r="G29" s="45">
        <f t="shared" si="13"/>
        <v>23800</v>
      </c>
    </row>
    <row r="30" spans="1:7" ht="53.25" customHeight="1" x14ac:dyDescent="0.25">
      <c r="A30" s="96"/>
      <c r="B30" s="91"/>
      <c r="C30" s="97">
        <v>2710</v>
      </c>
      <c r="D30" s="98" t="s">
        <v>362</v>
      </c>
      <c r="E30" s="99">
        <v>23800</v>
      </c>
      <c r="F30" s="94"/>
      <c r="G30" s="94">
        <f>E30+F30</f>
        <v>23800</v>
      </c>
    </row>
    <row r="31" spans="1:7" ht="31.5" customHeight="1" x14ac:dyDescent="0.25">
      <c r="A31" s="100">
        <v>900</v>
      </c>
      <c r="B31" s="101"/>
      <c r="C31" s="102"/>
      <c r="D31" s="103" t="s">
        <v>120</v>
      </c>
      <c r="E31" s="104">
        <f>E32+E34</f>
        <v>150000</v>
      </c>
      <c r="F31" s="104">
        <f t="shared" ref="F31:G31" si="14">F32+F34</f>
        <v>0</v>
      </c>
      <c r="G31" s="105">
        <f t="shared" si="14"/>
        <v>150000</v>
      </c>
    </row>
    <row r="32" spans="1:7" ht="24" x14ac:dyDescent="0.25">
      <c r="A32" s="637"/>
      <c r="B32" s="106">
        <v>90026</v>
      </c>
      <c r="C32" s="107"/>
      <c r="D32" s="108" t="s">
        <v>331</v>
      </c>
      <c r="E32" s="109">
        <f>E33</f>
        <v>30000</v>
      </c>
      <c r="F32" s="109">
        <f t="shared" ref="F32:G32" si="15">F33</f>
        <v>0</v>
      </c>
      <c r="G32" s="110">
        <f t="shared" si="15"/>
        <v>30000</v>
      </c>
    </row>
    <row r="33" spans="1:7" ht="51" customHeight="1" x14ac:dyDescent="0.25">
      <c r="A33" s="637"/>
      <c r="B33" s="111"/>
      <c r="C33" s="112">
        <v>2320</v>
      </c>
      <c r="D33" s="113" t="s">
        <v>363</v>
      </c>
      <c r="E33" s="114">
        <v>30000</v>
      </c>
      <c r="F33" s="115"/>
      <c r="G33" s="115">
        <f>E33+F33</f>
        <v>30000</v>
      </c>
    </row>
    <row r="34" spans="1:7" x14ac:dyDescent="0.25">
      <c r="A34" s="637"/>
      <c r="B34" s="116">
        <v>90013</v>
      </c>
      <c r="C34" s="117"/>
      <c r="D34" s="118" t="s">
        <v>328</v>
      </c>
      <c r="E34" s="119">
        <f>E35</f>
        <v>120000</v>
      </c>
      <c r="F34" s="119">
        <f t="shared" ref="F34:G34" si="16">F35</f>
        <v>0</v>
      </c>
      <c r="G34" s="120">
        <f t="shared" si="16"/>
        <v>120000</v>
      </c>
    </row>
    <row r="35" spans="1:7" ht="51.75" customHeight="1" x14ac:dyDescent="0.25">
      <c r="A35" s="638"/>
      <c r="B35" s="121"/>
      <c r="C35" s="122">
        <v>2310</v>
      </c>
      <c r="D35" s="123" t="s">
        <v>360</v>
      </c>
      <c r="E35" s="124">
        <v>120000</v>
      </c>
      <c r="F35" s="94"/>
      <c r="G35" s="94">
        <f>E35+F35</f>
        <v>120000</v>
      </c>
    </row>
    <row r="36" spans="1:7" x14ac:dyDescent="0.25">
      <c r="A36" s="125" t="s">
        <v>364</v>
      </c>
      <c r="B36" s="621" t="s">
        <v>365</v>
      </c>
      <c r="C36" s="621"/>
      <c r="D36" s="622"/>
      <c r="E36" s="126">
        <f>E37+E40</f>
        <v>600587.68999999994</v>
      </c>
      <c r="F36" s="126">
        <f t="shared" ref="F36:G36" si="17">F37+F40</f>
        <v>0</v>
      </c>
      <c r="G36" s="127">
        <f t="shared" si="17"/>
        <v>600587.68999999994</v>
      </c>
    </row>
    <row r="37" spans="1:7" x14ac:dyDescent="0.25">
      <c r="A37" s="128">
        <v>700</v>
      </c>
      <c r="B37" s="129"/>
      <c r="C37" s="130"/>
      <c r="D37" s="131" t="s">
        <v>51</v>
      </c>
      <c r="E37" s="132">
        <f>E38</f>
        <v>450587.69</v>
      </c>
      <c r="F37" s="132">
        <f t="shared" ref="F37:G38" si="18">F38</f>
        <v>0</v>
      </c>
      <c r="G37" s="133">
        <f t="shared" si="18"/>
        <v>450587.69</v>
      </c>
    </row>
    <row r="38" spans="1:7" x14ac:dyDescent="0.25">
      <c r="A38" s="640"/>
      <c r="B38" s="134">
        <v>70001</v>
      </c>
      <c r="C38" s="135"/>
      <c r="D38" s="136" t="s">
        <v>366</v>
      </c>
      <c r="E38" s="137">
        <f>E39</f>
        <v>450587.69</v>
      </c>
      <c r="F38" s="137">
        <f t="shared" si="18"/>
        <v>0</v>
      </c>
      <c r="G38" s="138">
        <f t="shared" si="18"/>
        <v>450587.69</v>
      </c>
    </row>
    <row r="39" spans="1:7" ht="29.25" customHeight="1" x14ac:dyDescent="0.25">
      <c r="A39" s="641"/>
      <c r="B39" s="139"/>
      <c r="C39" s="140">
        <v>2650</v>
      </c>
      <c r="D39" s="141" t="s">
        <v>171</v>
      </c>
      <c r="E39" s="142">
        <v>450587.69</v>
      </c>
      <c r="F39" s="143"/>
      <c r="G39" s="94">
        <f>E39+F39</f>
        <v>450587.69</v>
      </c>
    </row>
    <row r="40" spans="1:7" x14ac:dyDescent="0.25">
      <c r="A40" s="35">
        <v>852</v>
      </c>
      <c r="B40" s="36"/>
      <c r="C40" s="37"/>
      <c r="D40" s="38" t="s">
        <v>87</v>
      </c>
      <c r="E40" s="39">
        <f>E41</f>
        <v>150000</v>
      </c>
      <c r="F40" s="39">
        <f t="shared" ref="F40:G41" si="19">F41</f>
        <v>0</v>
      </c>
      <c r="G40" s="40">
        <f t="shared" si="19"/>
        <v>150000</v>
      </c>
    </row>
    <row r="41" spans="1:7" x14ac:dyDescent="0.25">
      <c r="A41" s="95"/>
      <c r="B41" s="144">
        <v>85232</v>
      </c>
      <c r="C41" s="42"/>
      <c r="D41" s="43" t="s">
        <v>302</v>
      </c>
      <c r="E41" s="44">
        <f>E42</f>
        <v>150000</v>
      </c>
      <c r="F41" s="44">
        <f t="shared" si="19"/>
        <v>0</v>
      </c>
      <c r="G41" s="45">
        <f t="shared" si="19"/>
        <v>150000</v>
      </c>
    </row>
    <row r="42" spans="1:7" ht="32.25" customHeight="1" x14ac:dyDescent="0.25">
      <c r="A42" s="121"/>
      <c r="B42" s="91"/>
      <c r="C42" s="92">
        <v>2650</v>
      </c>
      <c r="D42" s="141" t="s">
        <v>171</v>
      </c>
      <c r="E42" s="93">
        <v>150000</v>
      </c>
      <c r="F42" s="94"/>
      <c r="G42" s="94">
        <f>E42+F42</f>
        <v>150000</v>
      </c>
    </row>
    <row r="43" spans="1:7" ht="33" customHeight="1" thickBot="1" x14ac:dyDescent="0.3">
      <c r="A43" s="29" t="s">
        <v>367</v>
      </c>
      <c r="B43" s="642" t="s">
        <v>368</v>
      </c>
      <c r="C43" s="642"/>
      <c r="D43" s="642"/>
      <c r="E43" s="30">
        <f>E44+E50</f>
        <v>2389500</v>
      </c>
      <c r="F43" s="30">
        <f t="shared" ref="F43:G43" si="20">F44+F50</f>
        <v>0</v>
      </c>
      <c r="G43" s="31">
        <f t="shared" si="20"/>
        <v>2389500</v>
      </c>
    </row>
    <row r="44" spans="1:7" x14ac:dyDescent="0.25">
      <c r="A44" s="145" t="s">
        <v>369</v>
      </c>
      <c r="B44" s="643" t="s">
        <v>356</v>
      </c>
      <c r="C44" s="643"/>
      <c r="D44" s="643"/>
      <c r="E44" s="33">
        <f>E45</f>
        <v>1800000</v>
      </c>
      <c r="F44" s="33">
        <f t="shared" ref="F44:G44" si="21">F45</f>
        <v>0</v>
      </c>
      <c r="G44" s="34">
        <f t="shared" si="21"/>
        <v>1800000</v>
      </c>
    </row>
    <row r="45" spans="1:7" x14ac:dyDescent="0.25">
      <c r="A45" s="146">
        <v>801</v>
      </c>
      <c r="B45" s="36"/>
      <c r="C45" s="37"/>
      <c r="D45" s="38" t="s">
        <v>69</v>
      </c>
      <c r="E45" s="147">
        <f>E46+E48</f>
        <v>1800000</v>
      </c>
      <c r="F45" s="147">
        <f t="shared" ref="F45:G45" si="22">F46+F48</f>
        <v>0</v>
      </c>
      <c r="G45" s="148">
        <f t="shared" si="22"/>
        <v>1800000</v>
      </c>
    </row>
    <row r="46" spans="1:7" x14ac:dyDescent="0.25">
      <c r="A46" s="644"/>
      <c r="B46" s="149">
        <v>80104</v>
      </c>
      <c r="C46" s="42"/>
      <c r="D46" s="43" t="s">
        <v>251</v>
      </c>
      <c r="E46" s="44">
        <f>E47</f>
        <v>1560000</v>
      </c>
      <c r="F46" s="44">
        <f t="shared" ref="F46:G46" si="23">F47</f>
        <v>0</v>
      </c>
      <c r="G46" s="45">
        <f t="shared" si="23"/>
        <v>1560000</v>
      </c>
    </row>
    <row r="47" spans="1:7" ht="30" customHeight="1" x14ac:dyDescent="0.25">
      <c r="A47" s="644"/>
      <c r="B47" s="150"/>
      <c r="C47" s="47">
        <v>2540</v>
      </c>
      <c r="D47" s="48" t="s">
        <v>253</v>
      </c>
      <c r="E47" s="49">
        <v>1560000</v>
      </c>
      <c r="F47" s="94"/>
      <c r="G47" s="94">
        <f>E47+F47</f>
        <v>1560000</v>
      </c>
    </row>
    <row r="48" spans="1:7" x14ac:dyDescent="0.25">
      <c r="A48" s="644"/>
      <c r="B48" s="149">
        <v>80110</v>
      </c>
      <c r="C48" s="42"/>
      <c r="D48" s="43" t="s">
        <v>75</v>
      </c>
      <c r="E48" s="44">
        <f>E49</f>
        <v>240000</v>
      </c>
      <c r="F48" s="44">
        <f t="shared" ref="F48:G48" si="24">F49</f>
        <v>0</v>
      </c>
      <c r="G48" s="45">
        <f t="shared" si="24"/>
        <v>240000</v>
      </c>
    </row>
    <row r="49" spans="1:7" ht="36" customHeight="1" x14ac:dyDescent="0.25">
      <c r="A49" s="644"/>
      <c r="B49" s="150"/>
      <c r="C49" s="47">
        <v>2540</v>
      </c>
      <c r="D49" s="48" t="s">
        <v>253</v>
      </c>
      <c r="E49" s="49">
        <v>240000</v>
      </c>
      <c r="F49" s="94"/>
      <c r="G49" s="94">
        <f>E49+F49</f>
        <v>240000</v>
      </c>
    </row>
    <row r="50" spans="1:7" x14ac:dyDescent="0.25">
      <c r="A50" s="151" t="s">
        <v>357</v>
      </c>
      <c r="B50" s="645" t="s">
        <v>370</v>
      </c>
      <c r="C50" s="645"/>
      <c r="D50" s="645"/>
      <c r="E50" s="152">
        <f>E51+E54+E64+E72+E77+E59+E69</f>
        <v>589500</v>
      </c>
      <c r="F50" s="152">
        <f>F51+F54+F64+F72+F77+F59+F69</f>
        <v>0</v>
      </c>
      <c r="G50" s="153">
        <f>G51+G54+G64+G72+G77+G59+G69</f>
        <v>589500</v>
      </c>
    </row>
    <row r="51" spans="1:7" x14ac:dyDescent="0.25">
      <c r="A51" s="154" t="s">
        <v>4</v>
      </c>
      <c r="B51" s="36"/>
      <c r="C51" s="37"/>
      <c r="D51" s="38" t="s">
        <v>42</v>
      </c>
      <c r="E51" s="39">
        <f>E52</f>
        <v>20000</v>
      </c>
      <c r="F51" s="39">
        <f t="shared" ref="F51:G52" si="25">F52</f>
        <v>0</v>
      </c>
      <c r="G51" s="40">
        <f t="shared" si="25"/>
        <v>20000</v>
      </c>
    </row>
    <row r="52" spans="1:7" x14ac:dyDescent="0.25">
      <c r="A52" s="646"/>
      <c r="B52" s="155" t="s">
        <v>133</v>
      </c>
      <c r="C52" s="42"/>
      <c r="D52" s="43" t="s">
        <v>134</v>
      </c>
      <c r="E52" s="44">
        <f>E53</f>
        <v>20000</v>
      </c>
      <c r="F52" s="44">
        <f t="shared" si="25"/>
        <v>0</v>
      </c>
      <c r="G52" s="45">
        <f t="shared" si="25"/>
        <v>20000</v>
      </c>
    </row>
    <row r="53" spans="1:7" ht="63.75" customHeight="1" x14ac:dyDescent="0.25">
      <c r="A53" s="647"/>
      <c r="B53" s="96"/>
      <c r="C53" s="55">
        <v>2830</v>
      </c>
      <c r="D53" s="56" t="s">
        <v>371</v>
      </c>
      <c r="E53" s="57">
        <v>20000</v>
      </c>
      <c r="F53" s="94"/>
      <c r="G53" s="94">
        <f>E53+F53</f>
        <v>20000</v>
      </c>
    </row>
    <row r="54" spans="1:7" ht="24" x14ac:dyDescent="0.25">
      <c r="A54" s="64">
        <v>754</v>
      </c>
      <c r="B54" s="64"/>
      <c r="C54" s="64"/>
      <c r="D54" s="64" t="s">
        <v>65</v>
      </c>
      <c r="E54" s="65">
        <f>E55+E57</f>
        <v>120000</v>
      </c>
      <c r="F54" s="65">
        <f>F55+F57</f>
        <v>0</v>
      </c>
      <c r="G54" s="66">
        <f>G55+G57</f>
        <v>120000</v>
      </c>
    </row>
    <row r="55" spans="1:7" x14ac:dyDescent="0.25">
      <c r="A55" s="648"/>
      <c r="B55" s="156">
        <v>75412</v>
      </c>
      <c r="C55" s="156"/>
      <c r="D55" s="157" t="s">
        <v>66</v>
      </c>
      <c r="E55" s="88">
        <f>E56</f>
        <v>30000</v>
      </c>
      <c r="F55" s="88">
        <f t="shared" ref="F55:G55" si="26">F56</f>
        <v>0</v>
      </c>
      <c r="G55" s="88">
        <f t="shared" si="26"/>
        <v>30000</v>
      </c>
    </row>
    <row r="56" spans="1:7" ht="39.75" customHeight="1" x14ac:dyDescent="0.25">
      <c r="A56" s="648"/>
      <c r="B56" s="158"/>
      <c r="C56" s="159">
        <v>2820</v>
      </c>
      <c r="D56" s="160" t="s">
        <v>225</v>
      </c>
      <c r="E56" s="302">
        <v>30000</v>
      </c>
      <c r="F56" s="75"/>
      <c r="G56" s="75">
        <f>E56+F56</f>
        <v>30000</v>
      </c>
    </row>
    <row r="57" spans="1:7" ht="33.75" customHeight="1" x14ac:dyDescent="0.25">
      <c r="A57" s="648"/>
      <c r="B57" s="67">
        <v>75415</v>
      </c>
      <c r="C57" s="134"/>
      <c r="D57" s="161" t="s">
        <v>229</v>
      </c>
      <c r="E57" s="162">
        <f>E58</f>
        <v>90000</v>
      </c>
      <c r="F57" s="162">
        <f t="shared" ref="F57:G57" si="27">F58</f>
        <v>0</v>
      </c>
      <c r="G57" s="68">
        <f t="shared" si="27"/>
        <v>90000</v>
      </c>
    </row>
    <row r="58" spans="1:7" ht="74.25" customHeight="1" x14ac:dyDescent="0.25">
      <c r="A58" s="648"/>
      <c r="B58" s="158"/>
      <c r="C58" s="159">
        <v>2360</v>
      </c>
      <c r="D58" s="56" t="s">
        <v>372</v>
      </c>
      <c r="E58" s="163">
        <v>90000</v>
      </c>
      <c r="F58" s="75"/>
      <c r="G58" s="75">
        <f>E58+F58</f>
        <v>90000</v>
      </c>
    </row>
    <row r="59" spans="1:7" x14ac:dyDescent="0.25">
      <c r="A59" s="164">
        <v>801</v>
      </c>
      <c r="B59" s="64"/>
      <c r="C59" s="165"/>
      <c r="D59" s="131" t="s">
        <v>69</v>
      </c>
      <c r="E59" s="65">
        <f>E60</f>
        <v>26500</v>
      </c>
      <c r="F59" s="65">
        <f t="shared" ref="F59:G59" si="28">F60</f>
        <v>0</v>
      </c>
      <c r="G59" s="66">
        <f t="shared" si="28"/>
        <v>26500</v>
      </c>
    </row>
    <row r="60" spans="1:7" x14ac:dyDescent="0.25">
      <c r="A60" s="166"/>
      <c r="B60" s="167">
        <v>80195</v>
      </c>
      <c r="C60" s="168"/>
      <c r="D60" s="169" t="s">
        <v>43</v>
      </c>
      <c r="E60" s="170">
        <f>E61+E62+E63</f>
        <v>26500</v>
      </c>
      <c r="F60" s="170">
        <f t="shared" ref="F60:G60" si="29">F61+F62+F63</f>
        <v>0</v>
      </c>
      <c r="G60" s="171">
        <f t="shared" si="29"/>
        <v>26500</v>
      </c>
    </row>
    <row r="61" spans="1:7" ht="90.75" customHeight="1" x14ac:dyDescent="0.25">
      <c r="A61" s="172"/>
      <c r="B61" s="173"/>
      <c r="C61" s="174">
        <v>2007</v>
      </c>
      <c r="D61" s="175" t="s">
        <v>373</v>
      </c>
      <c r="E61" s="176">
        <v>0</v>
      </c>
      <c r="F61" s="177"/>
      <c r="G61" s="177">
        <f>E61+F61</f>
        <v>0</v>
      </c>
    </row>
    <row r="62" spans="1:7" ht="90" customHeight="1" x14ac:dyDescent="0.25">
      <c r="A62" s="172"/>
      <c r="B62" s="173"/>
      <c r="C62" s="174">
        <v>2009</v>
      </c>
      <c r="D62" s="175" t="s">
        <v>373</v>
      </c>
      <c r="E62" s="176">
        <v>0</v>
      </c>
      <c r="F62" s="177"/>
      <c r="G62" s="177">
        <f>E62+F62</f>
        <v>0</v>
      </c>
    </row>
    <row r="63" spans="1:7" ht="78" customHeight="1" x14ac:dyDescent="0.25">
      <c r="A63" s="178"/>
      <c r="B63" s="179"/>
      <c r="C63" s="174">
        <v>2360</v>
      </c>
      <c r="D63" s="175" t="s">
        <v>372</v>
      </c>
      <c r="E63" s="176">
        <v>26500</v>
      </c>
      <c r="F63" s="177"/>
      <c r="G63" s="177">
        <f>E63+F63</f>
        <v>26500</v>
      </c>
    </row>
    <row r="64" spans="1:7" x14ac:dyDescent="0.25">
      <c r="A64" s="180">
        <v>851</v>
      </c>
      <c r="B64" s="181"/>
      <c r="C64" s="182"/>
      <c r="D64" s="183" t="s">
        <v>280</v>
      </c>
      <c r="E64" s="147">
        <f>E65+E67</f>
        <v>48000</v>
      </c>
      <c r="F64" s="147">
        <f t="shared" ref="F64:G64" si="30">F65+F67</f>
        <v>0</v>
      </c>
      <c r="G64" s="148">
        <f t="shared" si="30"/>
        <v>48000</v>
      </c>
    </row>
    <row r="65" spans="1:7" x14ac:dyDescent="0.25">
      <c r="A65" s="184"/>
      <c r="B65" s="185">
        <v>85154</v>
      </c>
      <c r="C65" s="42"/>
      <c r="D65" s="43" t="s">
        <v>286</v>
      </c>
      <c r="E65" s="44">
        <f>E66</f>
        <v>38000</v>
      </c>
      <c r="F65" s="44">
        <f t="shared" ref="F65:G65" si="31">F66</f>
        <v>0</v>
      </c>
      <c r="G65" s="45">
        <f t="shared" si="31"/>
        <v>38000</v>
      </c>
    </row>
    <row r="66" spans="1:7" ht="72.75" customHeight="1" x14ac:dyDescent="0.25">
      <c r="A66" s="186"/>
      <c r="B66" s="96"/>
      <c r="C66" s="55">
        <v>2360</v>
      </c>
      <c r="D66" s="56" t="s">
        <v>372</v>
      </c>
      <c r="E66" s="57">
        <v>38000</v>
      </c>
      <c r="F66" s="50"/>
      <c r="G66" s="50">
        <f>E66+F66</f>
        <v>38000</v>
      </c>
    </row>
    <row r="67" spans="1:7" x14ac:dyDescent="0.25">
      <c r="A67" s="187"/>
      <c r="B67" s="168">
        <v>85195</v>
      </c>
      <c r="C67" s="188"/>
      <c r="D67" s="169" t="s">
        <v>43</v>
      </c>
      <c r="E67" s="189">
        <f>E68</f>
        <v>10000</v>
      </c>
      <c r="F67" s="189">
        <f t="shared" ref="F67:G67" si="32">F68</f>
        <v>0</v>
      </c>
      <c r="G67" s="190">
        <f t="shared" si="32"/>
        <v>10000</v>
      </c>
    </row>
    <row r="68" spans="1:7" ht="72.75" customHeight="1" x14ac:dyDescent="0.25">
      <c r="A68" s="187"/>
      <c r="B68" s="191"/>
      <c r="C68" s="55">
        <v>2360</v>
      </c>
      <c r="D68" s="56" t="s">
        <v>372</v>
      </c>
      <c r="E68" s="192">
        <v>10000</v>
      </c>
      <c r="F68" s="50"/>
      <c r="G68" s="50">
        <f>E68+F68</f>
        <v>10000</v>
      </c>
    </row>
    <row r="69" spans="1:7" ht="24" x14ac:dyDescent="0.25">
      <c r="A69" s="193">
        <v>853</v>
      </c>
      <c r="B69" s="194"/>
      <c r="C69" s="195"/>
      <c r="D69" s="196" t="s">
        <v>305</v>
      </c>
      <c r="E69" s="197">
        <f>E70</f>
        <v>14000</v>
      </c>
      <c r="F69" s="197">
        <f t="shared" ref="F69:G70" si="33">F70</f>
        <v>0</v>
      </c>
      <c r="G69" s="198">
        <f t="shared" si="33"/>
        <v>14000</v>
      </c>
    </row>
    <row r="70" spans="1:7" x14ac:dyDescent="0.25">
      <c r="A70" s="649"/>
      <c r="B70" s="168">
        <v>85395</v>
      </c>
      <c r="C70" s="188"/>
      <c r="D70" s="169" t="s">
        <v>43</v>
      </c>
      <c r="E70" s="189">
        <f>E71</f>
        <v>14000</v>
      </c>
      <c r="F70" s="189">
        <f t="shared" si="33"/>
        <v>0</v>
      </c>
      <c r="G70" s="190">
        <f t="shared" si="33"/>
        <v>14000</v>
      </c>
    </row>
    <row r="71" spans="1:7" ht="75.75" customHeight="1" x14ac:dyDescent="0.25">
      <c r="A71" s="650"/>
      <c r="B71" s="191"/>
      <c r="C71" s="55">
        <v>2360</v>
      </c>
      <c r="D71" s="56" t="s">
        <v>372</v>
      </c>
      <c r="E71" s="192">
        <v>14000</v>
      </c>
      <c r="F71" s="50"/>
      <c r="G71" s="50">
        <f>E71+F71</f>
        <v>14000</v>
      </c>
    </row>
    <row r="72" spans="1:7" ht="24" x14ac:dyDescent="0.25">
      <c r="A72" s="199">
        <v>921</v>
      </c>
      <c r="B72" s="199"/>
      <c r="C72" s="200"/>
      <c r="D72" s="201" t="s">
        <v>125</v>
      </c>
      <c r="E72" s="202">
        <f>E75+E73</f>
        <v>126000</v>
      </c>
      <c r="F72" s="202">
        <f t="shared" ref="F72:G72" si="34">F75+F73</f>
        <v>0</v>
      </c>
      <c r="G72" s="203">
        <f t="shared" si="34"/>
        <v>126000</v>
      </c>
    </row>
    <row r="73" spans="1:7" x14ac:dyDescent="0.25">
      <c r="A73" s="204"/>
      <c r="B73" s="205">
        <v>92105</v>
      </c>
      <c r="C73" s="206"/>
      <c r="D73" s="207" t="s">
        <v>333</v>
      </c>
      <c r="E73" s="208">
        <f>E74</f>
        <v>26000</v>
      </c>
      <c r="F73" s="208">
        <f t="shared" ref="F73:G73" si="35">F74</f>
        <v>0</v>
      </c>
      <c r="G73" s="209">
        <f t="shared" si="35"/>
        <v>26000</v>
      </c>
    </row>
    <row r="74" spans="1:7" ht="74.25" customHeight="1" x14ac:dyDescent="0.25">
      <c r="A74" s="210"/>
      <c r="B74" s="211"/>
      <c r="C74" s="47">
        <v>2360</v>
      </c>
      <c r="D74" s="48" t="s">
        <v>372</v>
      </c>
      <c r="E74" s="212">
        <v>26000</v>
      </c>
      <c r="F74" s="94"/>
      <c r="G74" s="94">
        <f>E74+F74</f>
        <v>26000</v>
      </c>
    </row>
    <row r="75" spans="1:7" x14ac:dyDescent="0.25">
      <c r="A75" s="210"/>
      <c r="B75" s="213">
        <v>92120</v>
      </c>
      <c r="C75" s="214"/>
      <c r="D75" s="215" t="s">
        <v>341</v>
      </c>
      <c r="E75" s="208">
        <f>E76</f>
        <v>100000</v>
      </c>
      <c r="F75" s="208">
        <f t="shared" ref="F75:G75" si="36">F76</f>
        <v>0</v>
      </c>
      <c r="G75" s="209">
        <f t="shared" si="36"/>
        <v>100000</v>
      </c>
    </row>
    <row r="76" spans="1:7" ht="60" customHeight="1" x14ac:dyDescent="0.25">
      <c r="A76" s="216"/>
      <c r="B76" s="96"/>
      <c r="C76" s="217">
        <v>2720</v>
      </c>
      <c r="D76" s="218" t="s">
        <v>343</v>
      </c>
      <c r="E76" s="219">
        <v>100000</v>
      </c>
      <c r="F76" s="94"/>
      <c r="G76" s="94">
        <f>E76+F76</f>
        <v>100000</v>
      </c>
    </row>
    <row r="77" spans="1:7" x14ac:dyDescent="0.25">
      <c r="A77" s="35">
        <v>926</v>
      </c>
      <c r="B77" s="220"/>
      <c r="C77" s="221"/>
      <c r="D77" s="222" t="s">
        <v>374</v>
      </c>
      <c r="E77" s="223">
        <f>E78</f>
        <v>235000</v>
      </c>
      <c r="F77" s="223">
        <f t="shared" ref="F77:G78" si="37">F78</f>
        <v>0</v>
      </c>
      <c r="G77" s="224">
        <f t="shared" si="37"/>
        <v>235000</v>
      </c>
    </row>
    <row r="78" spans="1:7" x14ac:dyDescent="0.25">
      <c r="A78" s="96"/>
      <c r="B78" s="185">
        <v>92695</v>
      </c>
      <c r="C78" s="225"/>
      <c r="D78" s="226" t="s">
        <v>43</v>
      </c>
      <c r="E78" s="227">
        <f>E79</f>
        <v>235000</v>
      </c>
      <c r="F78" s="227">
        <f t="shared" si="37"/>
        <v>0</v>
      </c>
      <c r="G78" s="228">
        <f t="shared" si="37"/>
        <v>235000</v>
      </c>
    </row>
    <row r="79" spans="1:7" ht="81" customHeight="1" thickBot="1" x14ac:dyDescent="0.3">
      <c r="A79" s="229"/>
      <c r="B79" s="229"/>
      <c r="C79" s="47">
        <v>2360</v>
      </c>
      <c r="D79" s="48" t="s">
        <v>372</v>
      </c>
      <c r="E79" s="49">
        <v>235000</v>
      </c>
      <c r="F79" s="94"/>
      <c r="G79" s="94">
        <f>E79+F79</f>
        <v>235000</v>
      </c>
    </row>
    <row r="80" spans="1:7" ht="15.75" thickBot="1" x14ac:dyDescent="0.3">
      <c r="A80" s="651" t="s">
        <v>37</v>
      </c>
      <c r="B80" s="652"/>
      <c r="C80" s="652"/>
      <c r="D80" s="653"/>
      <c r="E80" s="230">
        <f>E43+E8</f>
        <v>6570972.1899999995</v>
      </c>
      <c r="F80" s="230">
        <f>F43+F8</f>
        <v>0</v>
      </c>
      <c r="G80" s="231">
        <f>G43+G8</f>
        <v>6570972.1899999995</v>
      </c>
    </row>
    <row r="81" spans="1:7" ht="15.75" x14ac:dyDescent="0.25">
      <c r="A81" s="232" t="s">
        <v>375</v>
      </c>
      <c r="B81" s="233"/>
      <c r="C81" s="233"/>
      <c r="D81" s="233"/>
      <c r="E81" s="233"/>
      <c r="F81" s="233"/>
      <c r="G81" s="233"/>
    </row>
    <row r="82" spans="1:7" ht="30.75" thickBot="1" x14ac:dyDescent="0.3">
      <c r="A82" s="23" t="s">
        <v>38</v>
      </c>
      <c r="B82" s="23" t="s">
        <v>1</v>
      </c>
      <c r="C82" s="24" t="s">
        <v>349</v>
      </c>
      <c r="D82" s="234" t="s">
        <v>39</v>
      </c>
      <c r="E82" s="235" t="s">
        <v>350</v>
      </c>
      <c r="F82" s="236" t="s">
        <v>351</v>
      </c>
      <c r="G82" s="237" t="s">
        <v>352</v>
      </c>
    </row>
    <row r="83" spans="1:7" ht="15.75" thickBot="1" x14ac:dyDescent="0.3">
      <c r="A83" s="29" t="s">
        <v>353</v>
      </c>
      <c r="B83" s="627" t="s">
        <v>354</v>
      </c>
      <c r="C83" s="627"/>
      <c r="D83" s="627"/>
      <c r="E83" s="238">
        <f>E84</f>
        <v>0</v>
      </c>
      <c r="F83" s="239"/>
      <c r="G83" s="239"/>
    </row>
    <row r="84" spans="1:7" x14ac:dyDescent="0.25">
      <c r="A84" s="240" t="s">
        <v>369</v>
      </c>
      <c r="B84" s="654" t="s">
        <v>358</v>
      </c>
      <c r="C84" s="654"/>
      <c r="D84" s="654"/>
      <c r="E84" s="241">
        <f>E86</f>
        <v>0</v>
      </c>
      <c r="F84" s="242"/>
      <c r="G84" s="242"/>
    </row>
    <row r="85" spans="1:7" ht="65.25" customHeight="1" x14ac:dyDescent="0.25">
      <c r="A85" s="243"/>
      <c r="B85" s="244"/>
      <c r="C85" s="245">
        <v>6239</v>
      </c>
      <c r="D85" s="246" t="s">
        <v>376</v>
      </c>
      <c r="E85" s="247">
        <v>0</v>
      </c>
      <c r="F85" s="242"/>
      <c r="G85" s="242"/>
    </row>
    <row r="86" spans="1:7" ht="24" x14ac:dyDescent="0.25">
      <c r="A86" s="100">
        <v>900</v>
      </c>
      <c r="B86" s="248"/>
      <c r="C86" s="249"/>
      <c r="D86" s="250" t="s">
        <v>120</v>
      </c>
      <c r="E86" s="251">
        <f>E87</f>
        <v>0</v>
      </c>
      <c r="F86" s="298"/>
      <c r="G86" s="298"/>
    </row>
    <row r="87" spans="1:7" x14ac:dyDescent="0.25">
      <c r="A87" s="252"/>
      <c r="B87" s="253">
        <v>90013</v>
      </c>
      <c r="C87" s="254"/>
      <c r="D87" s="52" t="s">
        <v>328</v>
      </c>
      <c r="E87" s="53">
        <f>E88</f>
        <v>0</v>
      </c>
      <c r="F87" s="299"/>
      <c r="G87" s="299"/>
    </row>
    <row r="88" spans="1:7" ht="55.5" customHeight="1" thickBot="1" x14ac:dyDescent="0.3">
      <c r="A88" s="255"/>
      <c r="B88" s="191"/>
      <c r="C88" s="256">
        <v>6300</v>
      </c>
      <c r="D88" s="257" t="s">
        <v>360</v>
      </c>
      <c r="E88" s="192"/>
      <c r="F88" s="58"/>
      <c r="G88" s="258"/>
    </row>
    <row r="89" spans="1:7" ht="15.75" thickBot="1" x14ac:dyDescent="0.3">
      <c r="A89" s="259" t="s">
        <v>353</v>
      </c>
      <c r="B89" s="639" t="s">
        <v>354</v>
      </c>
      <c r="C89" s="639"/>
      <c r="D89" s="639"/>
      <c r="E89" s="260">
        <f>E90</f>
        <v>60000</v>
      </c>
      <c r="F89" s="260">
        <f t="shared" ref="F89:G91" si="38">F90</f>
        <v>0</v>
      </c>
      <c r="G89" s="261">
        <f t="shared" si="38"/>
        <v>60000</v>
      </c>
    </row>
    <row r="90" spans="1:7" x14ac:dyDescent="0.25">
      <c r="A90" s="262">
        <v>851</v>
      </c>
      <c r="B90" s="263"/>
      <c r="C90" s="263"/>
      <c r="D90" s="263" t="s">
        <v>280</v>
      </c>
      <c r="E90" s="264">
        <f>E91</f>
        <v>60000</v>
      </c>
      <c r="F90" s="264">
        <f t="shared" si="38"/>
        <v>0</v>
      </c>
      <c r="G90" s="264">
        <f t="shared" si="38"/>
        <v>60000</v>
      </c>
    </row>
    <row r="91" spans="1:7" x14ac:dyDescent="0.25">
      <c r="A91" s="265"/>
      <c r="B91" s="266">
        <v>85111</v>
      </c>
      <c r="C91" s="267"/>
      <c r="D91" s="267" t="s">
        <v>281</v>
      </c>
      <c r="E91" s="138">
        <f>E92</f>
        <v>60000</v>
      </c>
      <c r="F91" s="138">
        <f t="shared" si="38"/>
        <v>0</v>
      </c>
      <c r="G91" s="138">
        <f t="shared" si="38"/>
        <v>60000</v>
      </c>
    </row>
    <row r="92" spans="1:7" ht="69.75" customHeight="1" thickBot="1" x14ac:dyDescent="0.3">
      <c r="A92" s="268"/>
      <c r="B92" s="269"/>
      <c r="C92" s="270">
        <v>6220</v>
      </c>
      <c r="D92" s="270" t="s">
        <v>377</v>
      </c>
      <c r="E92" s="271">
        <v>60000</v>
      </c>
      <c r="F92" s="272"/>
      <c r="G92" s="273">
        <f>E92+F92</f>
        <v>60000</v>
      </c>
    </row>
    <row r="93" spans="1:7" ht="36" customHeight="1" thickBot="1" x14ac:dyDescent="0.3">
      <c r="A93" s="259" t="s">
        <v>367</v>
      </c>
      <c r="B93" s="655" t="s">
        <v>368</v>
      </c>
      <c r="C93" s="655"/>
      <c r="D93" s="655"/>
      <c r="E93" s="274">
        <f>E94</f>
        <v>207000</v>
      </c>
      <c r="F93" s="274">
        <f t="shared" ref="F93:G93" si="39">F94</f>
        <v>0</v>
      </c>
      <c r="G93" s="275">
        <f t="shared" si="39"/>
        <v>207000</v>
      </c>
    </row>
    <row r="94" spans="1:7" x14ac:dyDescent="0.25">
      <c r="A94" s="276" t="s">
        <v>369</v>
      </c>
      <c r="B94" s="656" t="s">
        <v>358</v>
      </c>
      <c r="C94" s="656"/>
      <c r="D94" s="656"/>
      <c r="E94" s="271">
        <f>E95+E100</f>
        <v>207000</v>
      </c>
      <c r="F94" s="271">
        <f t="shared" ref="F94:G94" si="40">F95+F100</f>
        <v>0</v>
      </c>
      <c r="G94" s="271">
        <f t="shared" si="40"/>
        <v>207000</v>
      </c>
    </row>
    <row r="95" spans="1:7" ht="25.5" x14ac:dyDescent="0.25">
      <c r="A95" s="303">
        <v>754</v>
      </c>
      <c r="B95" s="304"/>
      <c r="C95" s="304"/>
      <c r="D95" s="279" t="s">
        <v>65</v>
      </c>
      <c r="E95" s="133">
        <f>E96+E98</f>
        <v>2000</v>
      </c>
      <c r="F95" s="133">
        <f t="shared" ref="F95:G95" si="41">F96+F98</f>
        <v>0</v>
      </c>
      <c r="G95" s="133">
        <f t="shared" si="41"/>
        <v>2000</v>
      </c>
    </row>
    <row r="96" spans="1:7" ht="23.25" customHeight="1" x14ac:dyDescent="0.25">
      <c r="A96" s="276"/>
      <c r="B96" s="280">
        <v>75412</v>
      </c>
      <c r="C96" s="280"/>
      <c r="D96" s="280" t="s">
        <v>66</v>
      </c>
      <c r="E96" s="138">
        <f>E97</f>
        <v>2000</v>
      </c>
      <c r="F96" s="138">
        <f t="shared" ref="F96:G96" si="42">F97</f>
        <v>0</v>
      </c>
      <c r="G96" s="138">
        <f t="shared" si="42"/>
        <v>2000</v>
      </c>
    </row>
    <row r="97" spans="1:7" ht="60" x14ac:dyDescent="0.25">
      <c r="A97" s="276"/>
      <c r="B97" s="90"/>
      <c r="C97" s="90">
        <v>6320</v>
      </c>
      <c r="D97" s="282" t="s">
        <v>378</v>
      </c>
      <c r="E97" s="271">
        <v>2000</v>
      </c>
      <c r="F97" s="271"/>
      <c r="G97" s="277">
        <f>E97+F97</f>
        <v>2000</v>
      </c>
    </row>
    <row r="98" spans="1:7" ht="25.5" x14ac:dyDescent="0.25">
      <c r="A98" s="276"/>
      <c r="B98" s="280">
        <v>75415</v>
      </c>
      <c r="C98" s="280"/>
      <c r="D98" s="280" t="s">
        <v>229</v>
      </c>
      <c r="E98" s="138">
        <f>E99</f>
        <v>0</v>
      </c>
      <c r="F98" s="138">
        <f t="shared" ref="F98:G98" si="43">F99</f>
        <v>0</v>
      </c>
      <c r="G98" s="138">
        <f t="shared" si="43"/>
        <v>0</v>
      </c>
    </row>
    <row r="99" spans="1:7" ht="64.5" customHeight="1" x14ac:dyDescent="0.25">
      <c r="A99" s="276"/>
      <c r="B99" s="90"/>
      <c r="C99" s="281">
        <v>6230</v>
      </c>
      <c r="D99" s="282" t="s">
        <v>378</v>
      </c>
      <c r="E99" s="283">
        <v>0</v>
      </c>
      <c r="F99" s="283"/>
      <c r="G99" s="284">
        <f>E99+F99</f>
        <v>0</v>
      </c>
    </row>
    <row r="100" spans="1:7" ht="24" x14ac:dyDescent="0.25">
      <c r="A100" s="278">
        <v>900</v>
      </c>
      <c r="B100" s="285"/>
      <c r="C100" s="286"/>
      <c r="D100" s="165" t="s">
        <v>379</v>
      </c>
      <c r="E100" s="132">
        <f>E101+E103+E105</f>
        <v>205000</v>
      </c>
      <c r="F100" s="132">
        <f t="shared" ref="F100:G100" si="44">F101+F103+F105</f>
        <v>0</v>
      </c>
      <c r="G100" s="133">
        <f t="shared" si="44"/>
        <v>205000</v>
      </c>
    </row>
    <row r="101" spans="1:7" x14ac:dyDescent="0.25">
      <c r="A101" s="287"/>
      <c r="B101" s="288">
        <v>90001</v>
      </c>
      <c r="C101" s="288"/>
      <c r="D101" s="289" t="s">
        <v>380</v>
      </c>
      <c r="E101" s="137">
        <f>E102</f>
        <v>49000</v>
      </c>
      <c r="F101" s="137">
        <f t="shared" ref="F101:G101" si="45">F102</f>
        <v>0</v>
      </c>
      <c r="G101" s="138">
        <f t="shared" si="45"/>
        <v>49000</v>
      </c>
    </row>
    <row r="102" spans="1:7" ht="72" customHeight="1" x14ac:dyDescent="0.25">
      <c r="A102" s="657"/>
      <c r="B102" s="139"/>
      <c r="C102" s="281">
        <v>6230</v>
      </c>
      <c r="D102" s="282" t="s">
        <v>378</v>
      </c>
      <c r="E102" s="142">
        <v>49000</v>
      </c>
      <c r="F102" s="94"/>
      <c r="G102" s="94">
        <f>E102+F102</f>
        <v>49000</v>
      </c>
    </row>
    <row r="103" spans="1:7" ht="24" x14ac:dyDescent="0.25">
      <c r="A103" s="657"/>
      <c r="B103" s="288">
        <v>90005</v>
      </c>
      <c r="C103" s="288"/>
      <c r="D103" s="289" t="s">
        <v>326</v>
      </c>
      <c r="E103" s="137">
        <f>E104</f>
        <v>111000</v>
      </c>
      <c r="F103" s="137">
        <f t="shared" ref="F103:G103" si="46">F104</f>
        <v>0</v>
      </c>
      <c r="G103" s="138">
        <f t="shared" si="46"/>
        <v>111000</v>
      </c>
    </row>
    <row r="104" spans="1:7" ht="65.25" customHeight="1" x14ac:dyDescent="0.25">
      <c r="A104" s="657"/>
      <c r="B104" s="139"/>
      <c r="C104" s="281">
        <v>6230</v>
      </c>
      <c r="D104" s="282" t="s">
        <v>378</v>
      </c>
      <c r="E104" s="142">
        <v>111000</v>
      </c>
      <c r="F104" s="94"/>
      <c r="G104" s="94">
        <f>E104+F104</f>
        <v>111000</v>
      </c>
    </row>
    <row r="105" spans="1:7" x14ac:dyDescent="0.25">
      <c r="A105" s="657"/>
      <c r="B105" s="290">
        <v>90095</v>
      </c>
      <c r="C105" s="288"/>
      <c r="D105" s="134" t="s">
        <v>43</v>
      </c>
      <c r="E105" s="138">
        <f>E106</f>
        <v>45000</v>
      </c>
      <c r="F105" s="291">
        <f>F106</f>
        <v>0</v>
      </c>
      <c r="G105" s="291">
        <f>G106</f>
        <v>45000</v>
      </c>
    </row>
    <row r="106" spans="1:7" ht="64.5" customHeight="1" x14ac:dyDescent="0.25">
      <c r="A106" s="657"/>
      <c r="B106" s="191"/>
      <c r="C106" s="270">
        <v>6230</v>
      </c>
      <c r="D106" s="292" t="s">
        <v>378</v>
      </c>
      <c r="E106" s="283">
        <v>45000</v>
      </c>
      <c r="F106" s="94"/>
      <c r="G106" s="94">
        <f>E106+F106</f>
        <v>45000</v>
      </c>
    </row>
    <row r="107" spans="1:7" x14ac:dyDescent="0.25">
      <c r="A107" s="658" t="s">
        <v>37</v>
      </c>
      <c r="B107" s="658"/>
      <c r="C107" s="658"/>
      <c r="D107" s="658"/>
      <c r="E107" s="293">
        <f>E83+E93+E89</f>
        <v>267000</v>
      </c>
      <c r="F107" s="294">
        <f>F83+F93+F89</f>
        <v>0</v>
      </c>
      <c r="G107" s="295">
        <f>G83+G93+G89</f>
        <v>267000</v>
      </c>
    </row>
    <row r="108" spans="1:7" x14ac:dyDescent="0.25">
      <c r="A108" s="659" t="s">
        <v>381</v>
      </c>
      <c r="B108" s="660"/>
      <c r="C108" s="660"/>
      <c r="D108" s="661"/>
      <c r="E108" s="296">
        <f>E107+E80</f>
        <v>6837972.1899999995</v>
      </c>
      <c r="F108" s="296">
        <f>F107+F80</f>
        <v>0</v>
      </c>
      <c r="G108" s="297">
        <f>G107+G80</f>
        <v>6837972.1899999995</v>
      </c>
    </row>
  </sheetData>
  <mergeCells count="29">
    <mergeCell ref="B93:D93"/>
    <mergeCell ref="B94:D94"/>
    <mergeCell ref="A102:A106"/>
    <mergeCell ref="A107:D107"/>
    <mergeCell ref="A108:D108"/>
    <mergeCell ref="B89:D89"/>
    <mergeCell ref="A38:A39"/>
    <mergeCell ref="B43:D43"/>
    <mergeCell ref="B44:D44"/>
    <mergeCell ref="A46:A49"/>
    <mergeCell ref="B50:D50"/>
    <mergeCell ref="A52:A53"/>
    <mergeCell ref="A55:A58"/>
    <mergeCell ref="A70:A71"/>
    <mergeCell ref="A80:D80"/>
    <mergeCell ref="B83:D83"/>
    <mergeCell ref="B84:D84"/>
    <mergeCell ref="B36:D36"/>
    <mergeCell ref="E1:G1"/>
    <mergeCell ref="E3:G3"/>
    <mergeCell ref="A5:G5"/>
    <mergeCell ref="A6:G6"/>
    <mergeCell ref="B8:D8"/>
    <mergeCell ref="B9:D9"/>
    <mergeCell ref="A11:A16"/>
    <mergeCell ref="B17:D17"/>
    <mergeCell ref="A19:A20"/>
    <mergeCell ref="A24:A27"/>
    <mergeCell ref="A32:A35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workbookViewId="0">
      <selection activeCell="F9" sqref="F9"/>
    </sheetView>
  </sheetViews>
  <sheetFormatPr defaultRowHeight="15" x14ac:dyDescent="0.25"/>
  <cols>
    <col min="1" max="1" width="5.28515625" customWidth="1"/>
    <col min="2" max="2" width="48.140625" customWidth="1"/>
    <col min="3" max="3" width="9.5703125" customWidth="1"/>
    <col min="4" max="4" width="11.42578125" customWidth="1"/>
    <col min="5" max="5" width="11.7109375" customWidth="1"/>
    <col min="6" max="6" width="18.140625" customWidth="1"/>
    <col min="7" max="7" width="17" customWidth="1"/>
    <col min="8" max="8" width="17.42578125" customWidth="1"/>
  </cols>
  <sheetData>
    <row r="1" spans="1:8" x14ac:dyDescent="0.25">
      <c r="A1" s="326"/>
      <c r="B1" s="326"/>
      <c r="C1" s="326"/>
      <c r="D1" s="326"/>
      <c r="E1" s="326"/>
      <c r="F1" s="326" t="s">
        <v>479</v>
      </c>
      <c r="G1" s="326"/>
      <c r="H1" s="326"/>
    </row>
    <row r="2" spans="1:8" x14ac:dyDescent="0.25">
      <c r="A2" s="326"/>
      <c r="B2" s="326"/>
      <c r="C2" s="326"/>
      <c r="D2" s="326"/>
      <c r="E2" s="326"/>
      <c r="F2" s="326" t="s">
        <v>0</v>
      </c>
      <c r="G2" s="326"/>
      <c r="H2" s="326"/>
    </row>
    <row r="3" spans="1:8" x14ac:dyDescent="0.25">
      <c r="A3" s="326"/>
      <c r="B3" s="326"/>
      <c r="C3" s="326"/>
      <c r="D3" s="326"/>
      <c r="E3" s="326"/>
      <c r="F3" s="326" t="s">
        <v>480</v>
      </c>
      <c r="G3" s="326"/>
      <c r="H3" s="326"/>
    </row>
    <row r="4" spans="1:8" x14ac:dyDescent="0.25">
      <c r="A4" s="326"/>
      <c r="B4" s="326"/>
      <c r="C4" s="326"/>
      <c r="D4" s="326"/>
      <c r="E4" s="326"/>
      <c r="F4" s="326"/>
      <c r="G4" s="326"/>
      <c r="H4" s="326"/>
    </row>
    <row r="5" spans="1:8" ht="16.5" thickBot="1" x14ac:dyDescent="0.3">
      <c r="A5" s="327"/>
      <c r="B5" s="664" t="s">
        <v>383</v>
      </c>
      <c r="C5" s="664"/>
      <c r="D5" s="664"/>
      <c r="E5" s="664"/>
      <c r="F5" s="664"/>
      <c r="G5" s="664"/>
      <c r="H5" s="664"/>
    </row>
    <row r="6" spans="1:8" ht="38.25" x14ac:dyDescent="0.25">
      <c r="A6" s="328" t="s">
        <v>384</v>
      </c>
      <c r="B6" s="328" t="s">
        <v>385</v>
      </c>
      <c r="C6" s="329" t="s">
        <v>386</v>
      </c>
      <c r="D6" s="329" t="s">
        <v>1</v>
      </c>
      <c r="E6" s="329" t="s">
        <v>2</v>
      </c>
      <c r="F6" s="330" t="s">
        <v>387</v>
      </c>
      <c r="G6" s="331" t="s">
        <v>3</v>
      </c>
      <c r="H6" s="332" t="s">
        <v>388</v>
      </c>
    </row>
    <row r="7" spans="1:8" x14ac:dyDescent="0.25">
      <c r="A7" s="333">
        <v>1</v>
      </c>
      <c r="B7" s="333">
        <v>2</v>
      </c>
      <c r="C7" s="333">
        <v>3</v>
      </c>
      <c r="D7" s="333" t="s">
        <v>389</v>
      </c>
      <c r="E7" s="333" t="s">
        <v>390</v>
      </c>
      <c r="F7" s="334" t="s">
        <v>391</v>
      </c>
      <c r="G7" s="335" t="s">
        <v>392</v>
      </c>
      <c r="H7" s="336" t="s">
        <v>393</v>
      </c>
    </row>
    <row r="8" spans="1:8" ht="29.25" customHeight="1" x14ac:dyDescent="0.25">
      <c r="A8" s="337">
        <v>1</v>
      </c>
      <c r="B8" s="338" t="s">
        <v>394</v>
      </c>
      <c r="C8" s="339" t="s">
        <v>4</v>
      </c>
      <c r="D8" s="339" t="s">
        <v>5</v>
      </c>
      <c r="E8" s="340" t="s">
        <v>6</v>
      </c>
      <c r="F8" s="341">
        <v>500000</v>
      </c>
      <c r="G8" s="342"/>
      <c r="H8" s="343">
        <v>500000</v>
      </c>
    </row>
    <row r="9" spans="1:8" ht="66" customHeight="1" x14ac:dyDescent="0.25">
      <c r="A9" s="344" t="s">
        <v>395</v>
      </c>
      <c r="B9" s="338" t="s">
        <v>396</v>
      </c>
      <c r="C9" s="339" t="s">
        <v>4</v>
      </c>
      <c r="D9" s="339" t="s">
        <v>7</v>
      </c>
      <c r="E9" s="339" t="s">
        <v>8</v>
      </c>
      <c r="F9" s="345">
        <v>13000</v>
      </c>
      <c r="G9" s="346"/>
      <c r="H9" s="347">
        <f>F9+G9</f>
        <v>13000</v>
      </c>
    </row>
    <row r="10" spans="1:8" ht="66" customHeight="1" x14ac:dyDescent="0.25">
      <c r="A10" s="348" t="s">
        <v>397</v>
      </c>
      <c r="B10" s="349" t="s">
        <v>398</v>
      </c>
      <c r="C10" s="350" t="s">
        <v>9</v>
      </c>
      <c r="D10" s="350" t="s">
        <v>10</v>
      </c>
      <c r="E10" s="350" t="s">
        <v>8</v>
      </c>
      <c r="F10" s="351">
        <v>577325.6</v>
      </c>
      <c r="G10" s="342"/>
      <c r="H10" s="352">
        <f>F10+G10</f>
        <v>577325.6</v>
      </c>
    </row>
    <row r="11" spans="1:8" ht="19.5" customHeight="1" x14ac:dyDescent="0.25">
      <c r="A11" s="344" t="s">
        <v>389</v>
      </c>
      <c r="B11" s="353" t="s">
        <v>399</v>
      </c>
      <c r="C11" s="354" t="s">
        <v>9</v>
      </c>
      <c r="D11" s="354" t="s">
        <v>10</v>
      </c>
      <c r="E11" s="354" t="s">
        <v>8</v>
      </c>
      <c r="F11" s="355">
        <v>67000</v>
      </c>
      <c r="G11" s="342"/>
      <c r="H11" s="343">
        <f t="shared" ref="H11:H61" si="0">F11+G11</f>
        <v>67000</v>
      </c>
    </row>
    <row r="12" spans="1:8" ht="30.75" customHeight="1" x14ac:dyDescent="0.25">
      <c r="A12" s="344" t="s">
        <v>390</v>
      </c>
      <c r="B12" s="353" t="s">
        <v>400</v>
      </c>
      <c r="C12" s="354" t="s">
        <v>9</v>
      </c>
      <c r="D12" s="354" t="s">
        <v>10</v>
      </c>
      <c r="E12" s="354" t="s">
        <v>8</v>
      </c>
      <c r="F12" s="355">
        <v>12000</v>
      </c>
      <c r="G12" s="342"/>
      <c r="H12" s="343">
        <f t="shared" si="0"/>
        <v>12000</v>
      </c>
    </row>
    <row r="13" spans="1:8" ht="24.75" customHeight="1" x14ac:dyDescent="0.25">
      <c r="A13" s="348" t="s">
        <v>391</v>
      </c>
      <c r="B13" s="353" t="s">
        <v>401</v>
      </c>
      <c r="C13" s="354" t="s">
        <v>9</v>
      </c>
      <c r="D13" s="354" t="s">
        <v>10</v>
      </c>
      <c r="E13" s="354" t="s">
        <v>8</v>
      </c>
      <c r="F13" s="355">
        <v>18000</v>
      </c>
      <c r="G13" s="342"/>
      <c r="H13" s="343">
        <f t="shared" si="0"/>
        <v>18000</v>
      </c>
    </row>
    <row r="14" spans="1:8" ht="54" customHeight="1" x14ac:dyDescent="0.25">
      <c r="A14" s="344" t="s">
        <v>392</v>
      </c>
      <c r="B14" s="353" t="s">
        <v>402</v>
      </c>
      <c r="C14" s="354" t="s">
        <v>9</v>
      </c>
      <c r="D14" s="354" t="s">
        <v>10</v>
      </c>
      <c r="E14" s="354" t="s">
        <v>8</v>
      </c>
      <c r="F14" s="355">
        <v>218924.4</v>
      </c>
      <c r="G14" s="342"/>
      <c r="H14" s="343">
        <f t="shared" si="0"/>
        <v>218924.4</v>
      </c>
    </row>
    <row r="15" spans="1:8" ht="33.75" customHeight="1" x14ac:dyDescent="0.25">
      <c r="A15" s="344" t="s">
        <v>393</v>
      </c>
      <c r="B15" s="353" t="s">
        <v>403</v>
      </c>
      <c r="C15" s="354" t="s">
        <v>9</v>
      </c>
      <c r="D15" s="354" t="s">
        <v>10</v>
      </c>
      <c r="E15" s="354" t="s">
        <v>8</v>
      </c>
      <c r="F15" s="355">
        <v>30000</v>
      </c>
      <c r="G15" s="342"/>
      <c r="H15" s="343">
        <f t="shared" si="0"/>
        <v>30000</v>
      </c>
    </row>
    <row r="16" spans="1:8" ht="41.25" customHeight="1" x14ac:dyDescent="0.25">
      <c r="A16" s="344" t="s">
        <v>404</v>
      </c>
      <c r="B16" s="353" t="s">
        <v>405</v>
      </c>
      <c r="C16" s="354" t="s">
        <v>9</v>
      </c>
      <c r="D16" s="354" t="s">
        <v>10</v>
      </c>
      <c r="E16" s="354" t="s">
        <v>8</v>
      </c>
      <c r="F16" s="355">
        <v>4000</v>
      </c>
      <c r="G16" s="342"/>
      <c r="H16" s="343">
        <v>4000</v>
      </c>
    </row>
    <row r="17" spans="1:8" ht="30.75" customHeight="1" x14ac:dyDescent="0.25">
      <c r="A17" s="344" t="s">
        <v>406</v>
      </c>
      <c r="B17" s="353" t="s">
        <v>407</v>
      </c>
      <c r="C17" s="354" t="s">
        <v>9</v>
      </c>
      <c r="D17" s="354" t="s">
        <v>10</v>
      </c>
      <c r="E17" s="354" t="s">
        <v>8</v>
      </c>
      <c r="F17" s="355">
        <v>6000</v>
      </c>
      <c r="G17" s="342"/>
      <c r="H17" s="343">
        <v>6000</v>
      </c>
    </row>
    <row r="18" spans="1:8" ht="23.25" customHeight="1" x14ac:dyDescent="0.25">
      <c r="A18" s="344" t="s">
        <v>408</v>
      </c>
      <c r="B18" s="353" t="s">
        <v>409</v>
      </c>
      <c r="C18" s="354" t="s">
        <v>9</v>
      </c>
      <c r="D18" s="354" t="s">
        <v>10</v>
      </c>
      <c r="E18" s="354" t="s">
        <v>8</v>
      </c>
      <c r="F18" s="355">
        <v>2619297</v>
      </c>
      <c r="G18" s="342"/>
      <c r="H18" s="343">
        <f>F18+G18</f>
        <v>2619297</v>
      </c>
    </row>
    <row r="19" spans="1:8" ht="34.5" customHeight="1" x14ac:dyDescent="0.25">
      <c r="A19" s="344" t="s">
        <v>410</v>
      </c>
      <c r="B19" s="353" t="s">
        <v>411</v>
      </c>
      <c r="C19" s="354" t="s">
        <v>9</v>
      </c>
      <c r="D19" s="354" t="s">
        <v>10</v>
      </c>
      <c r="E19" s="354" t="s">
        <v>8</v>
      </c>
      <c r="F19" s="355">
        <v>113244.76</v>
      </c>
      <c r="G19" s="342"/>
      <c r="H19" s="343">
        <v>113244.76</v>
      </c>
    </row>
    <row r="20" spans="1:8" ht="22.5" customHeight="1" x14ac:dyDescent="0.25">
      <c r="A20" s="344" t="s">
        <v>412</v>
      </c>
      <c r="B20" s="356" t="s">
        <v>413</v>
      </c>
      <c r="C20" s="357" t="s">
        <v>11</v>
      </c>
      <c r="D20" s="357" t="s">
        <v>12</v>
      </c>
      <c r="E20" s="357" t="s">
        <v>13</v>
      </c>
      <c r="F20" s="355">
        <v>56213.57</v>
      </c>
      <c r="G20" s="342"/>
      <c r="H20" s="343">
        <f t="shared" si="0"/>
        <v>56213.57</v>
      </c>
    </row>
    <row r="21" spans="1:8" ht="21" customHeight="1" x14ac:dyDescent="0.25">
      <c r="A21" s="344" t="s">
        <v>414</v>
      </c>
      <c r="B21" s="356" t="s">
        <v>415</v>
      </c>
      <c r="C21" s="357" t="s">
        <v>11</v>
      </c>
      <c r="D21" s="357" t="s">
        <v>12</v>
      </c>
      <c r="E21" s="357" t="s">
        <v>13</v>
      </c>
      <c r="F21" s="355">
        <v>157500</v>
      </c>
      <c r="G21" s="342"/>
      <c r="H21" s="343">
        <f t="shared" si="0"/>
        <v>157500</v>
      </c>
    </row>
    <row r="22" spans="1:8" ht="23.25" customHeight="1" x14ac:dyDescent="0.25">
      <c r="A22" s="344" t="s">
        <v>416</v>
      </c>
      <c r="B22" s="358" t="s">
        <v>417</v>
      </c>
      <c r="C22" s="359" t="s">
        <v>14</v>
      </c>
      <c r="D22" s="359" t="s">
        <v>15</v>
      </c>
      <c r="E22" s="359" t="s">
        <v>13</v>
      </c>
      <c r="F22" s="360">
        <v>0</v>
      </c>
      <c r="G22" s="342"/>
      <c r="H22" s="352">
        <f t="shared" si="0"/>
        <v>0</v>
      </c>
    </row>
    <row r="23" spans="1:8" ht="30" customHeight="1" x14ac:dyDescent="0.25">
      <c r="A23" s="344" t="s">
        <v>418</v>
      </c>
      <c r="B23" s="358" t="s">
        <v>419</v>
      </c>
      <c r="C23" s="359" t="s">
        <v>14</v>
      </c>
      <c r="D23" s="359" t="s">
        <v>15</v>
      </c>
      <c r="E23" s="359" t="s">
        <v>13</v>
      </c>
      <c r="F23" s="360">
        <v>34000</v>
      </c>
      <c r="G23" s="342"/>
      <c r="H23" s="352">
        <f t="shared" si="0"/>
        <v>34000</v>
      </c>
    </row>
    <row r="24" spans="1:8" ht="30" customHeight="1" x14ac:dyDescent="0.25">
      <c r="A24" s="344" t="s">
        <v>420</v>
      </c>
      <c r="B24" s="358" t="s">
        <v>421</v>
      </c>
      <c r="C24" s="359" t="s">
        <v>16</v>
      </c>
      <c r="D24" s="359" t="s">
        <v>17</v>
      </c>
      <c r="E24" s="359" t="s">
        <v>8</v>
      </c>
      <c r="F24" s="360">
        <v>15000</v>
      </c>
      <c r="G24" s="342"/>
      <c r="H24" s="343">
        <f t="shared" si="0"/>
        <v>15000</v>
      </c>
    </row>
    <row r="25" spans="1:8" ht="27.75" customHeight="1" x14ac:dyDescent="0.25">
      <c r="A25" s="344" t="s">
        <v>422</v>
      </c>
      <c r="B25" s="358" t="s">
        <v>423</v>
      </c>
      <c r="C25" s="359" t="s">
        <v>16</v>
      </c>
      <c r="D25" s="359" t="s">
        <v>17</v>
      </c>
      <c r="E25" s="359" t="s">
        <v>19</v>
      </c>
      <c r="F25" s="360">
        <v>2000</v>
      </c>
      <c r="G25" s="342"/>
      <c r="H25" s="343">
        <f t="shared" si="0"/>
        <v>2000</v>
      </c>
    </row>
    <row r="26" spans="1:8" hidden="1" x14ac:dyDescent="0.25">
      <c r="A26" s="344"/>
      <c r="B26" s="358"/>
      <c r="C26" s="359"/>
      <c r="D26" s="359"/>
      <c r="E26" s="359"/>
      <c r="F26" s="360"/>
      <c r="G26" s="342"/>
      <c r="H26" s="343"/>
    </row>
    <row r="27" spans="1:8" ht="30.75" customHeight="1" x14ac:dyDescent="0.25">
      <c r="A27" s="344" t="s">
        <v>424</v>
      </c>
      <c r="B27" s="358" t="s">
        <v>425</v>
      </c>
      <c r="C27" s="359" t="s">
        <v>16</v>
      </c>
      <c r="D27" s="359" t="s">
        <v>18</v>
      </c>
      <c r="E27" s="359" t="s">
        <v>13</v>
      </c>
      <c r="F27" s="360">
        <v>70000</v>
      </c>
      <c r="G27" s="342"/>
      <c r="H27" s="343">
        <f>G27+F27</f>
        <v>70000</v>
      </c>
    </row>
    <row r="28" spans="1:8" ht="31.5" customHeight="1" x14ac:dyDescent="0.25">
      <c r="A28" s="344" t="s">
        <v>426</v>
      </c>
      <c r="B28" s="358" t="s">
        <v>427</v>
      </c>
      <c r="C28" s="359" t="s">
        <v>20</v>
      </c>
      <c r="D28" s="359" t="s">
        <v>21</v>
      </c>
      <c r="E28" s="359" t="s">
        <v>8</v>
      </c>
      <c r="F28" s="360">
        <v>20375</v>
      </c>
      <c r="G28" s="342"/>
      <c r="H28" s="343">
        <f t="shared" si="0"/>
        <v>20375</v>
      </c>
    </row>
    <row r="29" spans="1:8" ht="30.75" customHeight="1" x14ac:dyDescent="0.25">
      <c r="A29" s="344" t="s">
        <v>428</v>
      </c>
      <c r="B29" s="361" t="s">
        <v>429</v>
      </c>
      <c r="C29" s="362" t="s">
        <v>20</v>
      </c>
      <c r="D29" s="362" t="s">
        <v>21</v>
      </c>
      <c r="E29" s="362" t="s">
        <v>8</v>
      </c>
      <c r="F29" s="363">
        <v>23250</v>
      </c>
      <c r="G29" s="342"/>
      <c r="H29" s="343">
        <f t="shared" si="0"/>
        <v>23250</v>
      </c>
    </row>
    <row r="30" spans="1:8" ht="55.5" customHeight="1" x14ac:dyDescent="0.25">
      <c r="A30" s="344" t="s">
        <v>430</v>
      </c>
      <c r="B30" s="358" t="s">
        <v>431</v>
      </c>
      <c r="C30" s="362" t="s">
        <v>20</v>
      </c>
      <c r="D30" s="362" t="s">
        <v>21</v>
      </c>
      <c r="E30" s="362" t="s">
        <v>8</v>
      </c>
      <c r="F30" s="363">
        <v>590148.6</v>
      </c>
      <c r="G30" s="342"/>
      <c r="H30" s="343">
        <f t="shared" si="0"/>
        <v>590148.6</v>
      </c>
    </row>
    <row r="31" spans="1:8" ht="28.5" customHeight="1" x14ac:dyDescent="0.25">
      <c r="A31" s="344" t="s">
        <v>432</v>
      </c>
      <c r="B31" s="364" t="s">
        <v>433</v>
      </c>
      <c r="C31" s="365" t="s">
        <v>20</v>
      </c>
      <c r="D31" s="362" t="s">
        <v>22</v>
      </c>
      <c r="E31" s="362" t="s">
        <v>13</v>
      </c>
      <c r="F31" s="363">
        <v>45510</v>
      </c>
      <c r="G31" s="342"/>
      <c r="H31" s="343">
        <f t="shared" si="0"/>
        <v>45510</v>
      </c>
    </row>
    <row r="32" spans="1:8" ht="30.75" customHeight="1" x14ac:dyDescent="0.25">
      <c r="A32" s="344" t="s">
        <v>434</v>
      </c>
      <c r="B32" s="366" t="s">
        <v>435</v>
      </c>
      <c r="C32" s="365" t="s">
        <v>23</v>
      </c>
      <c r="D32" s="362" t="s">
        <v>24</v>
      </c>
      <c r="E32" s="362" t="s">
        <v>25</v>
      </c>
      <c r="F32" s="363">
        <v>60000</v>
      </c>
      <c r="G32" s="342"/>
      <c r="H32" s="343">
        <f t="shared" si="0"/>
        <v>60000</v>
      </c>
    </row>
    <row r="33" spans="1:8" ht="31.5" customHeight="1" x14ac:dyDescent="0.25">
      <c r="A33" s="344" t="s">
        <v>436</v>
      </c>
      <c r="B33" s="367" t="s">
        <v>437</v>
      </c>
      <c r="C33" s="365" t="s">
        <v>86</v>
      </c>
      <c r="D33" s="362" t="s">
        <v>88</v>
      </c>
      <c r="E33" s="362" t="s">
        <v>8</v>
      </c>
      <c r="F33" s="363">
        <v>120000</v>
      </c>
      <c r="G33" s="342">
        <v>45000</v>
      </c>
      <c r="H33" s="343">
        <f t="shared" si="0"/>
        <v>165000</v>
      </c>
    </row>
    <row r="34" spans="1:8" ht="36" customHeight="1" x14ac:dyDescent="0.25">
      <c r="A34" s="344" t="s">
        <v>438</v>
      </c>
      <c r="B34" s="368" t="s">
        <v>439</v>
      </c>
      <c r="C34" s="369" t="s">
        <v>26</v>
      </c>
      <c r="D34" s="362" t="s">
        <v>27</v>
      </c>
      <c r="E34" s="362" t="s">
        <v>8</v>
      </c>
      <c r="F34" s="363">
        <v>45000</v>
      </c>
      <c r="G34" s="342"/>
      <c r="H34" s="343">
        <f t="shared" si="0"/>
        <v>45000</v>
      </c>
    </row>
    <row r="35" spans="1:8" ht="42" customHeight="1" x14ac:dyDescent="0.25">
      <c r="A35" s="344" t="s">
        <v>440</v>
      </c>
      <c r="B35" s="368" t="s">
        <v>441</v>
      </c>
      <c r="C35" s="369" t="s">
        <v>26</v>
      </c>
      <c r="D35" s="362" t="s">
        <v>27</v>
      </c>
      <c r="E35" s="362" t="s">
        <v>13</v>
      </c>
      <c r="F35" s="360">
        <v>61500</v>
      </c>
      <c r="G35" s="342"/>
      <c r="H35" s="343">
        <f t="shared" si="0"/>
        <v>61500</v>
      </c>
    </row>
    <row r="36" spans="1:8" ht="27" customHeight="1" x14ac:dyDescent="0.25">
      <c r="A36" s="344" t="s">
        <v>442</v>
      </c>
      <c r="B36" s="370" t="s">
        <v>443</v>
      </c>
      <c r="C36" s="362" t="s">
        <v>26</v>
      </c>
      <c r="D36" s="362" t="s">
        <v>27</v>
      </c>
      <c r="E36" s="362" t="s">
        <v>19</v>
      </c>
      <c r="F36" s="363">
        <v>49000</v>
      </c>
      <c r="G36" s="342"/>
      <c r="H36" s="343">
        <f t="shared" si="0"/>
        <v>49000</v>
      </c>
    </row>
    <row r="37" spans="1:8" ht="41.25" customHeight="1" x14ac:dyDescent="0.25">
      <c r="A37" s="344" t="s">
        <v>444</v>
      </c>
      <c r="B37" s="371" t="s">
        <v>445</v>
      </c>
      <c r="C37" s="359" t="s">
        <v>26</v>
      </c>
      <c r="D37" s="359" t="s">
        <v>28</v>
      </c>
      <c r="E37" s="359" t="s">
        <v>19</v>
      </c>
      <c r="F37" s="360">
        <v>111000</v>
      </c>
      <c r="G37" s="342"/>
      <c r="H37" s="352">
        <f t="shared" si="0"/>
        <v>111000</v>
      </c>
    </row>
    <row r="38" spans="1:8" ht="40.5" customHeight="1" x14ac:dyDescent="0.25">
      <c r="A38" s="344" t="s">
        <v>446</v>
      </c>
      <c r="B38" s="370" t="s">
        <v>447</v>
      </c>
      <c r="C38" s="372" t="s">
        <v>26</v>
      </c>
      <c r="D38" s="372" t="s">
        <v>29</v>
      </c>
      <c r="E38" s="372" t="s">
        <v>8</v>
      </c>
      <c r="F38" s="341">
        <v>50000</v>
      </c>
      <c r="G38" s="342"/>
      <c r="H38" s="343">
        <f t="shared" si="0"/>
        <v>50000</v>
      </c>
    </row>
    <row r="39" spans="1:8" ht="21" customHeight="1" x14ac:dyDescent="0.25">
      <c r="A39" s="344" t="s">
        <v>448</v>
      </c>
      <c r="B39" s="370" t="s">
        <v>449</v>
      </c>
      <c r="C39" s="372" t="s">
        <v>26</v>
      </c>
      <c r="D39" s="372" t="s">
        <v>29</v>
      </c>
      <c r="E39" s="372" t="s">
        <v>8</v>
      </c>
      <c r="F39" s="341">
        <v>10000</v>
      </c>
      <c r="G39" s="342"/>
      <c r="H39" s="343">
        <f t="shared" si="0"/>
        <v>10000</v>
      </c>
    </row>
    <row r="40" spans="1:8" ht="18.75" customHeight="1" x14ac:dyDescent="0.25">
      <c r="A40" s="344" t="s">
        <v>450</v>
      </c>
      <c r="B40" s="368" t="s">
        <v>451</v>
      </c>
      <c r="C40" s="359" t="s">
        <v>26</v>
      </c>
      <c r="D40" s="359" t="s">
        <v>29</v>
      </c>
      <c r="E40" s="359" t="s">
        <v>8</v>
      </c>
      <c r="F40" s="360">
        <v>30000</v>
      </c>
      <c r="G40" s="342"/>
      <c r="H40" s="352">
        <f t="shared" si="0"/>
        <v>30000</v>
      </c>
    </row>
    <row r="41" spans="1:8" ht="41.25" customHeight="1" x14ac:dyDescent="0.25">
      <c r="A41" s="344" t="s">
        <v>452</v>
      </c>
      <c r="B41" s="368" t="s">
        <v>453</v>
      </c>
      <c r="C41" s="369" t="s">
        <v>26</v>
      </c>
      <c r="D41" s="362" t="s">
        <v>30</v>
      </c>
      <c r="E41" s="362" t="s">
        <v>19</v>
      </c>
      <c r="F41" s="363">
        <v>15000</v>
      </c>
      <c r="G41" s="342"/>
      <c r="H41" s="352">
        <f t="shared" si="0"/>
        <v>15000</v>
      </c>
    </row>
    <row r="42" spans="1:8" ht="40.5" customHeight="1" x14ac:dyDescent="0.25">
      <c r="A42" s="344" t="s">
        <v>454</v>
      </c>
      <c r="B42" s="368" t="s">
        <v>455</v>
      </c>
      <c r="C42" s="373" t="s">
        <v>26</v>
      </c>
      <c r="D42" s="373" t="s">
        <v>30</v>
      </c>
      <c r="E42" s="373" t="s">
        <v>19</v>
      </c>
      <c r="F42" s="374">
        <v>30000</v>
      </c>
      <c r="G42" s="342"/>
      <c r="H42" s="352">
        <f t="shared" si="0"/>
        <v>30000</v>
      </c>
    </row>
    <row r="43" spans="1:8" ht="36.75" customHeight="1" x14ac:dyDescent="0.25">
      <c r="A43" s="344" t="s">
        <v>456</v>
      </c>
      <c r="B43" s="370" t="s">
        <v>457</v>
      </c>
      <c r="C43" s="372" t="s">
        <v>31</v>
      </c>
      <c r="D43" s="372" t="s">
        <v>32</v>
      </c>
      <c r="E43" s="372" t="s">
        <v>8</v>
      </c>
      <c r="F43" s="341">
        <v>35000</v>
      </c>
      <c r="G43" s="342"/>
      <c r="H43" s="343">
        <f t="shared" si="0"/>
        <v>35000</v>
      </c>
    </row>
    <row r="44" spans="1:8" ht="25.5" hidden="1" x14ac:dyDescent="0.25">
      <c r="A44" s="344" t="s">
        <v>458</v>
      </c>
      <c r="B44" s="375" t="s">
        <v>459</v>
      </c>
      <c r="C44" s="376" t="s">
        <v>31</v>
      </c>
      <c r="D44" s="376" t="s">
        <v>32</v>
      </c>
      <c r="E44" s="376" t="s">
        <v>8</v>
      </c>
      <c r="F44" s="377">
        <v>30000</v>
      </c>
      <c r="G44" s="342"/>
      <c r="H44" s="378">
        <f t="shared" si="0"/>
        <v>30000</v>
      </c>
    </row>
    <row r="45" spans="1:8" ht="25.5" x14ac:dyDescent="0.25">
      <c r="A45" s="344" t="s">
        <v>460</v>
      </c>
      <c r="B45" s="370" t="s">
        <v>461</v>
      </c>
      <c r="C45" s="372" t="s">
        <v>31</v>
      </c>
      <c r="D45" s="372" t="s">
        <v>32</v>
      </c>
      <c r="E45" s="372" t="s">
        <v>8</v>
      </c>
      <c r="F45" s="341">
        <v>17608.77</v>
      </c>
      <c r="G45" s="342"/>
      <c r="H45" s="343">
        <f t="shared" si="0"/>
        <v>17608.77</v>
      </c>
    </row>
    <row r="46" spans="1:8" ht="28.5" customHeight="1" x14ac:dyDescent="0.25">
      <c r="A46" s="379" t="s">
        <v>462</v>
      </c>
      <c r="B46" s="375" t="s">
        <v>463</v>
      </c>
      <c r="C46" s="380" t="s">
        <v>33</v>
      </c>
      <c r="D46" s="373" t="s">
        <v>34</v>
      </c>
      <c r="E46" s="373" t="s">
        <v>8</v>
      </c>
      <c r="F46" s="374">
        <v>367000</v>
      </c>
      <c r="G46" s="342"/>
      <c r="H46" s="378">
        <f>H47+H48+H49</f>
        <v>367000</v>
      </c>
    </row>
    <row r="47" spans="1:8" ht="24.75" customHeight="1" x14ac:dyDescent="0.25">
      <c r="A47" s="381"/>
      <c r="B47" s="375"/>
      <c r="C47" s="662" t="s">
        <v>464</v>
      </c>
      <c r="D47" s="663"/>
      <c r="E47" s="382" t="s">
        <v>8</v>
      </c>
      <c r="F47" s="383">
        <v>0</v>
      </c>
      <c r="G47" s="384"/>
      <c r="H47" s="385">
        <f t="shared" si="0"/>
        <v>0</v>
      </c>
    </row>
    <row r="48" spans="1:8" ht="21.75" customHeight="1" x14ac:dyDescent="0.25">
      <c r="A48" s="381"/>
      <c r="B48" s="375"/>
      <c r="C48" s="662" t="s">
        <v>465</v>
      </c>
      <c r="D48" s="663"/>
      <c r="E48" s="382" t="s">
        <v>35</v>
      </c>
      <c r="F48" s="383">
        <v>93704</v>
      </c>
      <c r="G48" s="384"/>
      <c r="H48" s="385">
        <f t="shared" si="0"/>
        <v>93704</v>
      </c>
    </row>
    <row r="49" spans="1:8" ht="22.5" customHeight="1" x14ac:dyDescent="0.25">
      <c r="A49" s="386"/>
      <c r="B49" s="368"/>
      <c r="C49" s="665" t="s">
        <v>466</v>
      </c>
      <c r="D49" s="666"/>
      <c r="E49" s="387" t="s">
        <v>36</v>
      </c>
      <c r="F49" s="388">
        <v>273296</v>
      </c>
      <c r="G49" s="384"/>
      <c r="H49" s="389">
        <f t="shared" si="0"/>
        <v>273296</v>
      </c>
    </row>
    <row r="50" spans="1:8" ht="26.25" customHeight="1" x14ac:dyDescent="0.25">
      <c r="A50" s="390" t="s">
        <v>467</v>
      </c>
      <c r="B50" s="391" t="s">
        <v>468</v>
      </c>
      <c r="C50" s="380" t="s">
        <v>33</v>
      </c>
      <c r="D50" s="373" t="s">
        <v>34</v>
      </c>
      <c r="E50" s="373" t="s">
        <v>8</v>
      </c>
      <c r="F50" s="392">
        <v>133000</v>
      </c>
      <c r="G50" s="393"/>
      <c r="H50" s="394">
        <f>H51+H52+H53</f>
        <v>133000</v>
      </c>
    </row>
    <row r="51" spans="1:8" ht="28.5" customHeight="1" x14ac:dyDescent="0.25">
      <c r="A51" s="381"/>
      <c r="B51" s="395"/>
      <c r="C51" s="662" t="s">
        <v>464</v>
      </c>
      <c r="D51" s="663"/>
      <c r="E51" s="382" t="s">
        <v>8</v>
      </c>
      <c r="F51" s="383">
        <v>0</v>
      </c>
      <c r="G51" s="384"/>
      <c r="H51" s="385">
        <f t="shared" si="0"/>
        <v>0</v>
      </c>
    </row>
    <row r="52" spans="1:8" ht="25.5" customHeight="1" x14ac:dyDescent="0.25">
      <c r="A52" s="381"/>
      <c r="B52" s="395"/>
      <c r="C52" s="662" t="s">
        <v>465</v>
      </c>
      <c r="D52" s="663"/>
      <c r="E52" s="382" t="s">
        <v>35</v>
      </c>
      <c r="F52" s="383">
        <v>61942</v>
      </c>
      <c r="G52" s="384"/>
      <c r="H52" s="385">
        <f t="shared" si="0"/>
        <v>61942</v>
      </c>
    </row>
    <row r="53" spans="1:8" x14ac:dyDescent="0.25">
      <c r="A53" s="381"/>
      <c r="B53" s="396"/>
      <c r="C53" s="667" t="s">
        <v>466</v>
      </c>
      <c r="D53" s="668"/>
      <c r="E53" s="397" t="s">
        <v>36</v>
      </c>
      <c r="F53" s="388">
        <v>71058</v>
      </c>
      <c r="G53" s="384"/>
      <c r="H53" s="389">
        <f>F53+G53</f>
        <v>71058</v>
      </c>
    </row>
    <row r="54" spans="1:8" ht="30.75" customHeight="1" x14ac:dyDescent="0.25">
      <c r="A54" s="398" t="s">
        <v>469</v>
      </c>
      <c r="B54" s="399" t="s">
        <v>470</v>
      </c>
      <c r="C54" s="373" t="s">
        <v>33</v>
      </c>
      <c r="D54" s="373" t="s">
        <v>34</v>
      </c>
      <c r="E54" s="373" t="s">
        <v>8</v>
      </c>
      <c r="F54" s="374">
        <v>350000</v>
      </c>
      <c r="G54" s="342"/>
      <c r="H54" s="400">
        <f t="shared" si="0"/>
        <v>350000</v>
      </c>
    </row>
    <row r="55" spans="1:8" ht="22.5" customHeight="1" x14ac:dyDescent="0.25">
      <c r="A55" s="401"/>
      <c r="B55" s="402"/>
      <c r="C55" s="669" t="s">
        <v>464</v>
      </c>
      <c r="D55" s="669"/>
      <c r="E55" s="403" t="s">
        <v>8</v>
      </c>
      <c r="F55" s="404">
        <v>0</v>
      </c>
      <c r="G55" s="384"/>
      <c r="H55" s="385">
        <f t="shared" si="0"/>
        <v>0</v>
      </c>
    </row>
    <row r="56" spans="1:8" ht="25.5" customHeight="1" x14ac:dyDescent="0.25">
      <c r="A56" s="401"/>
      <c r="B56" s="402"/>
      <c r="C56" s="669" t="s">
        <v>465</v>
      </c>
      <c r="D56" s="669"/>
      <c r="E56" s="403" t="s">
        <v>35</v>
      </c>
      <c r="F56" s="404">
        <v>112564</v>
      </c>
      <c r="G56" s="384"/>
      <c r="H56" s="385">
        <f t="shared" si="0"/>
        <v>112564</v>
      </c>
    </row>
    <row r="57" spans="1:8" x14ac:dyDescent="0.25">
      <c r="A57" s="405"/>
      <c r="B57" s="367"/>
      <c r="C57" s="665" t="s">
        <v>466</v>
      </c>
      <c r="D57" s="666"/>
      <c r="E57" s="387" t="s">
        <v>36</v>
      </c>
      <c r="F57" s="406">
        <v>237436</v>
      </c>
      <c r="G57" s="384"/>
      <c r="H57" s="389">
        <f t="shared" si="0"/>
        <v>237436</v>
      </c>
    </row>
    <row r="58" spans="1:8" ht="30.75" customHeight="1" x14ac:dyDescent="0.25">
      <c r="A58" s="348" t="s">
        <v>471</v>
      </c>
      <c r="B58" s="366" t="s">
        <v>472</v>
      </c>
      <c r="C58" s="407" t="s">
        <v>33</v>
      </c>
      <c r="D58" s="407" t="s">
        <v>34</v>
      </c>
      <c r="E58" s="408" t="s">
        <v>8</v>
      </c>
      <c r="F58" s="409">
        <v>26000</v>
      </c>
      <c r="G58" s="410"/>
      <c r="H58" s="411">
        <f t="shared" si="0"/>
        <v>26000</v>
      </c>
    </row>
    <row r="59" spans="1:8" ht="44.25" customHeight="1" x14ac:dyDescent="0.25">
      <c r="A59" s="412" t="s">
        <v>473</v>
      </c>
      <c r="B59" s="367" t="s">
        <v>474</v>
      </c>
      <c r="C59" s="413" t="s">
        <v>33</v>
      </c>
      <c r="D59" s="413" t="s">
        <v>34</v>
      </c>
      <c r="E59" s="413" t="s">
        <v>8</v>
      </c>
      <c r="F59" s="414">
        <v>10000</v>
      </c>
      <c r="G59" s="342"/>
      <c r="H59" s="352">
        <f t="shared" si="0"/>
        <v>10000</v>
      </c>
    </row>
    <row r="60" spans="1:8" ht="62.25" customHeight="1" x14ac:dyDescent="0.25">
      <c r="A60" s="415" t="s">
        <v>475</v>
      </c>
      <c r="B60" s="366" t="s">
        <v>476</v>
      </c>
      <c r="C60" s="408" t="s">
        <v>33</v>
      </c>
      <c r="D60" s="408" t="s">
        <v>34</v>
      </c>
      <c r="E60" s="408" t="s">
        <v>8</v>
      </c>
      <c r="F60" s="341">
        <v>105631.83</v>
      </c>
      <c r="G60" s="342"/>
      <c r="H60" s="343">
        <f t="shared" si="0"/>
        <v>105631.83</v>
      </c>
    </row>
    <row r="61" spans="1:8" ht="63.75" customHeight="1" thickBot="1" x14ac:dyDescent="0.3">
      <c r="A61" s="415" t="s">
        <v>477</v>
      </c>
      <c r="B61" s="366" t="s">
        <v>478</v>
      </c>
      <c r="C61" s="408" t="s">
        <v>33</v>
      </c>
      <c r="D61" s="408" t="s">
        <v>34</v>
      </c>
      <c r="E61" s="408" t="s">
        <v>8</v>
      </c>
      <c r="F61" s="341">
        <v>46813</v>
      </c>
      <c r="G61" s="416"/>
      <c r="H61" s="343">
        <f t="shared" si="0"/>
        <v>46813</v>
      </c>
    </row>
    <row r="62" spans="1:8" ht="15.75" thickBot="1" x14ac:dyDescent="0.3">
      <c r="A62" s="670" t="s">
        <v>37</v>
      </c>
      <c r="B62" s="671"/>
      <c r="C62" s="671"/>
      <c r="D62" s="671"/>
      <c r="E62" s="671"/>
      <c r="F62" s="417">
        <f>F61+F60+F59+F58+F54+F50+F46+F45+F44+F43+F42+F41+F40+F39+F38+F37+F36+F35+F34+F32+F31+F30+F29+F28+F27+F25+F24+F23+F22+F21+F20+F18+F17+F16+F15+F14+F13+F12+F11+F10+F9+F8+F33+F19</f>
        <v>6895342.5299999993</v>
      </c>
      <c r="G62" s="418">
        <f>G61+G60+G59+G58+G54+G50+G46+G45+G44+G43+G42+G41+G40+G39+G38+G37+G36+G35+G34+G32+G31+G30+G29+G28+G27+G25+G24+G23+G22+G21+G20+G18+G17+G16+G15+G14+G13+G12+G11+G10+G9+G8+G33+G19</f>
        <v>45000</v>
      </c>
      <c r="H62" s="419">
        <f>H61+H60+H59+H58+H54+H50+H46+H45+H44+H43+H42+H41+H40+H39+H38+H37+H36+H35+H34+H32+H31+H30+H29+H28+H27+H25+H24+H23+H22+H21+H20+H18+H17+H16+H15+H14+H13+H12+H11+H10+H9+H8+H19+H33</f>
        <v>6940342.5299999993</v>
      </c>
    </row>
  </sheetData>
  <mergeCells count="11">
    <mergeCell ref="C53:D53"/>
    <mergeCell ref="C55:D55"/>
    <mergeCell ref="C56:D56"/>
    <mergeCell ref="C57:D57"/>
    <mergeCell ref="A62:E62"/>
    <mergeCell ref="C52:D52"/>
    <mergeCell ref="B5:H5"/>
    <mergeCell ref="C47:D47"/>
    <mergeCell ref="C48:D48"/>
    <mergeCell ref="C49:D49"/>
    <mergeCell ref="C51:D51"/>
  </mergeCells>
  <pageMargins left="0.25" right="0.25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1"/>
  <sheetViews>
    <sheetView tabSelected="1" workbookViewId="0">
      <selection activeCell="G150" sqref="G150"/>
    </sheetView>
  </sheetViews>
  <sheetFormatPr defaultRowHeight="15" x14ac:dyDescent="0.25"/>
  <cols>
    <col min="4" max="4" width="20.7109375" customWidth="1"/>
    <col min="5" max="5" width="16" customWidth="1"/>
    <col min="6" max="6" width="14.42578125" customWidth="1"/>
    <col min="7" max="7" width="16.5703125" customWidth="1"/>
    <col min="8" max="8" width="17.28515625" customWidth="1"/>
    <col min="9" max="9" width="14.140625" customWidth="1"/>
    <col min="10" max="10" width="14" customWidth="1"/>
  </cols>
  <sheetData>
    <row r="1" spans="1:10" x14ac:dyDescent="0.25">
      <c r="A1" s="420"/>
      <c r="B1" s="420"/>
      <c r="C1" s="420"/>
      <c r="D1" s="420"/>
      <c r="E1" s="421"/>
      <c r="F1" s="421"/>
      <c r="G1" s="421"/>
      <c r="H1" s="421" t="s">
        <v>502</v>
      </c>
      <c r="I1" s="421"/>
      <c r="J1" s="420"/>
    </row>
    <row r="2" spans="1:10" x14ac:dyDescent="0.25">
      <c r="A2" s="420"/>
      <c r="B2" s="420"/>
      <c r="C2" s="420"/>
      <c r="D2" s="420"/>
      <c r="E2" s="421"/>
      <c r="F2" s="421"/>
      <c r="G2" s="421"/>
      <c r="H2" s="421" t="s">
        <v>0</v>
      </c>
      <c r="I2" s="421"/>
      <c r="J2" s="420"/>
    </row>
    <row r="3" spans="1:10" x14ac:dyDescent="0.25">
      <c r="A3" s="420"/>
      <c r="B3" s="420"/>
      <c r="C3" s="420"/>
      <c r="D3" s="420"/>
      <c r="E3" s="422"/>
      <c r="F3" s="422"/>
      <c r="G3" s="422"/>
      <c r="H3" s="690" t="s">
        <v>503</v>
      </c>
      <c r="I3" s="690"/>
      <c r="J3" s="420"/>
    </row>
    <row r="4" spans="1:10" ht="15.75" x14ac:dyDescent="0.25">
      <c r="A4" s="691" t="s">
        <v>481</v>
      </c>
      <c r="B4" s="691"/>
      <c r="C4" s="691"/>
      <c r="D4" s="691"/>
      <c r="E4" s="691"/>
      <c r="F4" s="691"/>
      <c r="G4" s="691"/>
      <c r="H4" s="691"/>
      <c r="I4" s="691"/>
      <c r="J4" s="691"/>
    </row>
    <row r="5" spans="1:10" ht="16.5" thickBot="1" x14ac:dyDescent="0.3">
      <c r="A5" s="692" t="s">
        <v>482</v>
      </c>
      <c r="B5" s="692"/>
      <c r="C5" s="692"/>
      <c r="D5" s="692"/>
      <c r="E5" s="693"/>
      <c r="F5" s="693"/>
      <c r="G5" s="693"/>
      <c r="H5" s="693"/>
      <c r="I5" s="420"/>
      <c r="J5" s="420"/>
    </row>
    <row r="6" spans="1:10" x14ac:dyDescent="0.25">
      <c r="A6" s="694" t="s">
        <v>38</v>
      </c>
      <c r="B6" s="694" t="s">
        <v>1</v>
      </c>
      <c r="C6" s="694" t="s">
        <v>349</v>
      </c>
      <c r="D6" s="694" t="s">
        <v>483</v>
      </c>
      <c r="E6" s="695" t="s">
        <v>484</v>
      </c>
      <c r="F6" s="695"/>
      <c r="G6" s="696"/>
      <c r="H6" s="697" t="s">
        <v>485</v>
      </c>
      <c r="I6" s="695"/>
      <c r="J6" s="695"/>
    </row>
    <row r="7" spans="1:10" ht="25.5" x14ac:dyDescent="0.25">
      <c r="A7" s="677"/>
      <c r="B7" s="677"/>
      <c r="C7" s="677"/>
      <c r="D7" s="677"/>
      <c r="E7" s="423" t="s">
        <v>487</v>
      </c>
      <c r="F7" s="424" t="s">
        <v>486</v>
      </c>
      <c r="G7" s="423" t="s">
        <v>501</v>
      </c>
      <c r="H7" s="423" t="s">
        <v>487</v>
      </c>
      <c r="I7" s="424" t="s">
        <v>486</v>
      </c>
      <c r="J7" s="425" t="s">
        <v>501</v>
      </c>
    </row>
    <row r="8" spans="1:10" x14ac:dyDescent="0.25">
      <c r="A8" s="426" t="s">
        <v>4</v>
      </c>
      <c r="B8" s="427"/>
      <c r="C8" s="427"/>
      <c r="D8" s="428" t="s">
        <v>42</v>
      </c>
      <c r="E8" s="429">
        <f>E9</f>
        <v>571763.12</v>
      </c>
      <c r="F8" s="429">
        <f t="shared" ref="F8:G9" si="0">F9</f>
        <v>411803.69</v>
      </c>
      <c r="G8" s="430">
        <f t="shared" si="0"/>
        <v>983566.81</v>
      </c>
      <c r="H8" s="431">
        <f>H9</f>
        <v>571763.13</v>
      </c>
      <c r="I8" s="429">
        <f t="shared" ref="I8:J8" si="1">I9</f>
        <v>411803.69</v>
      </c>
      <c r="J8" s="432">
        <f t="shared" si="1"/>
        <v>983566.82</v>
      </c>
    </row>
    <row r="9" spans="1:10" x14ac:dyDescent="0.25">
      <c r="A9" s="675"/>
      <c r="B9" s="433" t="s">
        <v>7</v>
      </c>
      <c r="C9" s="434"/>
      <c r="D9" s="435" t="s">
        <v>43</v>
      </c>
      <c r="E9" s="436">
        <f>E10</f>
        <v>571763.12</v>
      </c>
      <c r="F9" s="436">
        <f t="shared" si="0"/>
        <v>411803.69</v>
      </c>
      <c r="G9" s="437">
        <f t="shared" si="0"/>
        <v>983566.81</v>
      </c>
      <c r="H9" s="438">
        <f>H11+H12+H13+H14+H15+H16</f>
        <v>571763.13</v>
      </c>
      <c r="I9" s="436">
        <f t="shared" ref="I9:J9" si="2">I11+I12+I13+I14+I15+I16</f>
        <v>411803.69</v>
      </c>
      <c r="J9" s="439">
        <f t="shared" si="2"/>
        <v>983566.82</v>
      </c>
    </row>
    <row r="10" spans="1:10" ht="92.25" customHeight="1" x14ac:dyDescent="0.25">
      <c r="A10" s="676"/>
      <c r="B10" s="678"/>
      <c r="C10" s="440">
        <v>2010</v>
      </c>
      <c r="D10" s="441" t="s">
        <v>488</v>
      </c>
      <c r="E10" s="442">
        <v>571763.12</v>
      </c>
      <c r="F10" s="442">
        <v>411803.69</v>
      </c>
      <c r="G10" s="443">
        <f>E10+F10</f>
        <v>983566.81</v>
      </c>
      <c r="H10" s="444"/>
      <c r="I10" s="442"/>
      <c r="J10" s="442"/>
    </row>
    <row r="11" spans="1:10" ht="31.5" customHeight="1" x14ac:dyDescent="0.25">
      <c r="A11" s="676"/>
      <c r="B11" s="679"/>
      <c r="C11" s="440">
        <v>4010</v>
      </c>
      <c r="D11" s="441" t="s">
        <v>144</v>
      </c>
      <c r="E11" s="445"/>
      <c r="F11" s="445"/>
      <c r="G11" s="446"/>
      <c r="H11" s="445">
        <v>5640</v>
      </c>
      <c r="I11" s="445">
        <v>4707.1000000000004</v>
      </c>
      <c r="J11" s="445">
        <f>H11+I11</f>
        <v>10347.1</v>
      </c>
    </row>
    <row r="12" spans="1:10" ht="27.75" customHeight="1" x14ac:dyDescent="0.25">
      <c r="A12" s="676"/>
      <c r="B12" s="679"/>
      <c r="C12" s="440">
        <v>4110</v>
      </c>
      <c r="D12" s="441" t="s">
        <v>146</v>
      </c>
      <c r="E12" s="445"/>
      <c r="F12" s="445"/>
      <c r="G12" s="447"/>
      <c r="H12" s="445">
        <v>964.44</v>
      </c>
      <c r="I12" s="445">
        <v>804.91</v>
      </c>
      <c r="J12" s="445">
        <f t="shared" ref="J12:J16" si="3">H12+I12</f>
        <v>1769.35</v>
      </c>
    </row>
    <row r="13" spans="1:10" ht="51" customHeight="1" x14ac:dyDescent="0.25">
      <c r="A13" s="676"/>
      <c r="B13" s="679"/>
      <c r="C13" s="440">
        <v>4120</v>
      </c>
      <c r="D13" s="441" t="s">
        <v>489</v>
      </c>
      <c r="E13" s="445"/>
      <c r="F13" s="445"/>
      <c r="G13" s="447"/>
      <c r="H13" s="445">
        <v>138.18</v>
      </c>
      <c r="I13" s="445">
        <v>115.25</v>
      </c>
      <c r="J13" s="445">
        <f t="shared" si="3"/>
        <v>253.43</v>
      </c>
    </row>
    <row r="14" spans="1:10" ht="28.5" customHeight="1" x14ac:dyDescent="0.25">
      <c r="A14" s="676"/>
      <c r="B14" s="679"/>
      <c r="C14" s="448">
        <v>4210</v>
      </c>
      <c r="D14" s="441" t="s">
        <v>150</v>
      </c>
      <c r="E14" s="445"/>
      <c r="F14" s="445"/>
      <c r="G14" s="447"/>
      <c r="H14" s="445">
        <v>2639.02</v>
      </c>
      <c r="I14" s="445">
        <v>653.32000000000005</v>
      </c>
      <c r="J14" s="445">
        <f t="shared" si="3"/>
        <v>3292.34</v>
      </c>
    </row>
    <row r="15" spans="1:10" ht="26.25" customHeight="1" x14ac:dyDescent="0.25">
      <c r="A15" s="676"/>
      <c r="B15" s="679"/>
      <c r="C15" s="448">
        <v>4300</v>
      </c>
      <c r="D15" s="441" t="s">
        <v>152</v>
      </c>
      <c r="E15" s="445"/>
      <c r="F15" s="445"/>
      <c r="G15" s="447"/>
      <c r="H15" s="445">
        <v>1829.41</v>
      </c>
      <c r="I15" s="445">
        <v>1794</v>
      </c>
      <c r="J15" s="445">
        <f t="shared" si="3"/>
        <v>3623.41</v>
      </c>
    </row>
    <row r="16" spans="1:10" ht="24" customHeight="1" x14ac:dyDescent="0.25">
      <c r="A16" s="677"/>
      <c r="B16" s="679"/>
      <c r="C16" s="449">
        <v>4430</v>
      </c>
      <c r="D16" s="450" t="s">
        <v>154</v>
      </c>
      <c r="E16" s="445"/>
      <c r="F16" s="445"/>
      <c r="G16" s="451"/>
      <c r="H16" s="445">
        <v>560552.07999999996</v>
      </c>
      <c r="I16" s="445">
        <v>403729.11</v>
      </c>
      <c r="J16" s="445">
        <f t="shared" si="3"/>
        <v>964281.19</v>
      </c>
    </row>
    <row r="17" spans="1:10" ht="38.25" x14ac:dyDescent="0.25">
      <c r="A17" s="452">
        <v>750</v>
      </c>
      <c r="B17" s="453"/>
      <c r="C17" s="454"/>
      <c r="D17" s="455" t="s">
        <v>53</v>
      </c>
      <c r="E17" s="456">
        <f>E18</f>
        <v>198732</v>
      </c>
      <c r="F17" s="456">
        <f t="shared" ref="F17:G18" si="4">F18</f>
        <v>0</v>
      </c>
      <c r="G17" s="457">
        <f t="shared" si="4"/>
        <v>198732</v>
      </c>
      <c r="H17" s="458">
        <f>H18</f>
        <v>198732</v>
      </c>
      <c r="I17" s="456">
        <f>I18</f>
        <v>0</v>
      </c>
      <c r="J17" s="456">
        <f>J18</f>
        <v>198732</v>
      </c>
    </row>
    <row r="18" spans="1:10" ht="15.75" x14ac:dyDescent="0.25">
      <c r="A18" s="459"/>
      <c r="B18" s="460">
        <v>75011</v>
      </c>
      <c r="C18" s="461"/>
      <c r="D18" s="462" t="s">
        <v>55</v>
      </c>
      <c r="E18" s="463">
        <f>E19</f>
        <v>198732</v>
      </c>
      <c r="F18" s="463">
        <f t="shared" si="4"/>
        <v>0</v>
      </c>
      <c r="G18" s="464">
        <f t="shared" si="4"/>
        <v>198732</v>
      </c>
      <c r="H18" s="465">
        <f>SUM(H20:H25)</f>
        <v>198732</v>
      </c>
      <c r="I18" s="463">
        <f t="shared" ref="I18:J18" si="5">SUM(I20:I25)</f>
        <v>0</v>
      </c>
      <c r="J18" s="463">
        <f t="shared" si="5"/>
        <v>198732</v>
      </c>
    </row>
    <row r="19" spans="1:10" ht="93" customHeight="1" x14ac:dyDescent="0.25">
      <c r="A19" s="466"/>
      <c r="B19" s="459"/>
      <c r="C19" s="440">
        <v>2010</v>
      </c>
      <c r="D19" s="441" t="s">
        <v>488</v>
      </c>
      <c r="E19" s="467">
        <v>198732</v>
      </c>
      <c r="F19" s="467">
        <v>0</v>
      </c>
      <c r="G19" s="468">
        <f>E19+F19</f>
        <v>198732</v>
      </c>
      <c r="H19" s="469"/>
      <c r="I19" s="470"/>
      <c r="J19" s="470"/>
    </row>
    <row r="20" spans="1:10" ht="33" customHeight="1" x14ac:dyDescent="0.25">
      <c r="A20" s="466"/>
      <c r="B20" s="466"/>
      <c r="C20" s="440">
        <v>4010</v>
      </c>
      <c r="D20" s="441" t="s">
        <v>144</v>
      </c>
      <c r="E20" s="471"/>
      <c r="F20" s="471"/>
      <c r="G20" s="472"/>
      <c r="H20" s="469">
        <v>127636.54</v>
      </c>
      <c r="I20" s="473"/>
      <c r="J20" s="474">
        <f>H20+I20</f>
        <v>127636.54</v>
      </c>
    </row>
    <row r="21" spans="1:10" ht="30" customHeight="1" x14ac:dyDescent="0.25">
      <c r="A21" s="466"/>
      <c r="B21" s="466"/>
      <c r="C21" s="440">
        <v>4110</v>
      </c>
      <c r="D21" s="441" t="s">
        <v>146</v>
      </c>
      <c r="E21" s="475"/>
      <c r="F21" s="471"/>
      <c r="G21" s="472"/>
      <c r="H21" s="469">
        <v>21825.84</v>
      </c>
      <c r="I21" s="473"/>
      <c r="J21" s="474">
        <f t="shared" ref="J21:J25" si="6">H21+I21</f>
        <v>21825.84</v>
      </c>
    </row>
    <row r="22" spans="1:10" ht="51.75" customHeight="1" x14ac:dyDescent="0.25">
      <c r="A22" s="466"/>
      <c r="B22" s="466"/>
      <c r="C22" s="440">
        <v>4120</v>
      </c>
      <c r="D22" s="441" t="s">
        <v>489</v>
      </c>
      <c r="E22" s="476"/>
      <c r="F22" s="467"/>
      <c r="G22" s="468"/>
      <c r="H22" s="469">
        <v>2677.62</v>
      </c>
      <c r="I22" s="473"/>
      <c r="J22" s="474">
        <f t="shared" si="6"/>
        <v>2677.62</v>
      </c>
    </row>
    <row r="23" spans="1:10" ht="24" x14ac:dyDescent="0.25">
      <c r="A23" s="466"/>
      <c r="B23" s="477"/>
      <c r="C23" s="440">
        <v>4210</v>
      </c>
      <c r="D23" s="441" t="s">
        <v>150</v>
      </c>
      <c r="E23" s="475"/>
      <c r="F23" s="471"/>
      <c r="G23" s="472"/>
      <c r="H23" s="478">
        <v>1200</v>
      </c>
      <c r="I23" s="479">
        <v>0</v>
      </c>
      <c r="J23" s="474">
        <f t="shared" si="6"/>
        <v>1200</v>
      </c>
    </row>
    <row r="24" spans="1:10" ht="15.75" x14ac:dyDescent="0.25">
      <c r="A24" s="466"/>
      <c r="B24" s="477"/>
      <c r="C24" s="440">
        <v>4300</v>
      </c>
      <c r="D24" s="441" t="s">
        <v>152</v>
      </c>
      <c r="E24" s="476"/>
      <c r="F24" s="467"/>
      <c r="G24" s="468"/>
      <c r="H24" s="478">
        <v>45392</v>
      </c>
      <c r="I24" s="479">
        <v>0</v>
      </c>
      <c r="J24" s="474">
        <f t="shared" si="6"/>
        <v>45392</v>
      </c>
    </row>
    <row r="25" spans="1:10" ht="15.75" x14ac:dyDescent="0.25">
      <c r="A25" s="466"/>
      <c r="B25" s="477"/>
      <c r="C25" s="440">
        <v>4410</v>
      </c>
      <c r="D25" s="441" t="s">
        <v>212</v>
      </c>
      <c r="E25" s="467"/>
      <c r="F25" s="467"/>
      <c r="G25" s="468"/>
      <c r="H25" s="478"/>
      <c r="I25" s="479"/>
      <c r="J25" s="474">
        <f t="shared" si="6"/>
        <v>0</v>
      </c>
    </row>
    <row r="26" spans="1:10" ht="58.5" customHeight="1" x14ac:dyDescent="0.25">
      <c r="A26" s="452">
        <v>751</v>
      </c>
      <c r="B26" s="454"/>
      <c r="C26" s="454"/>
      <c r="D26" s="480" t="s">
        <v>490</v>
      </c>
      <c r="E26" s="481">
        <f>E27+E42+E32</f>
        <v>155932</v>
      </c>
      <c r="F26" s="481">
        <f t="shared" ref="F26:G26" si="7">F27+F42+F32</f>
        <v>0</v>
      </c>
      <c r="G26" s="481">
        <f t="shared" si="7"/>
        <v>155932</v>
      </c>
      <c r="H26" s="482">
        <f>H27+H42+H32</f>
        <v>155932</v>
      </c>
      <c r="I26" s="482">
        <f t="shared" ref="I26:J26" si="8">I27+I42+I32</f>
        <v>0</v>
      </c>
      <c r="J26" s="482">
        <f t="shared" si="8"/>
        <v>155932</v>
      </c>
    </row>
    <row r="27" spans="1:10" ht="56.25" customHeight="1" x14ac:dyDescent="0.25">
      <c r="A27" s="459"/>
      <c r="B27" s="460">
        <v>75101</v>
      </c>
      <c r="C27" s="461"/>
      <c r="D27" s="483" t="s">
        <v>490</v>
      </c>
      <c r="E27" s="463">
        <f>E28</f>
        <v>3517</v>
      </c>
      <c r="F27" s="463">
        <f t="shared" ref="F27:G27" si="9">F28</f>
        <v>0</v>
      </c>
      <c r="G27" s="464">
        <f t="shared" si="9"/>
        <v>3517</v>
      </c>
      <c r="H27" s="465">
        <f>H29+H30+H31</f>
        <v>3517.0000000000005</v>
      </c>
      <c r="I27" s="463">
        <f t="shared" ref="I27:J27" si="10">I29+I30+I31</f>
        <v>0</v>
      </c>
      <c r="J27" s="463">
        <f t="shared" si="10"/>
        <v>3517.0000000000005</v>
      </c>
    </row>
    <row r="28" spans="1:10" ht="90.75" customHeight="1" x14ac:dyDescent="0.25">
      <c r="A28" s="466"/>
      <c r="B28" s="459"/>
      <c r="C28" s="440">
        <v>2010</v>
      </c>
      <c r="D28" s="441" t="s">
        <v>488</v>
      </c>
      <c r="E28" s="484">
        <v>3517</v>
      </c>
      <c r="F28" s="484"/>
      <c r="G28" s="485">
        <f>E28+F28</f>
        <v>3517</v>
      </c>
      <c r="H28" s="486"/>
      <c r="I28" s="470"/>
      <c r="J28" s="470"/>
    </row>
    <row r="29" spans="1:10" ht="33.75" customHeight="1" x14ac:dyDescent="0.25">
      <c r="A29" s="466"/>
      <c r="B29" s="466"/>
      <c r="C29" s="440">
        <v>4010</v>
      </c>
      <c r="D29" s="441" t="s">
        <v>144</v>
      </c>
      <c r="E29" s="471"/>
      <c r="F29" s="471"/>
      <c r="G29" s="472"/>
      <c r="H29" s="487">
        <v>2972.01</v>
      </c>
      <c r="I29" s="488"/>
      <c r="J29" s="489">
        <f>H29+I29</f>
        <v>2972.01</v>
      </c>
    </row>
    <row r="30" spans="1:10" ht="30" customHeight="1" x14ac:dyDescent="0.25">
      <c r="A30" s="466"/>
      <c r="B30" s="466"/>
      <c r="C30" s="440">
        <v>4110</v>
      </c>
      <c r="D30" s="441" t="s">
        <v>146</v>
      </c>
      <c r="E30" s="475"/>
      <c r="F30" s="471"/>
      <c r="G30" s="472"/>
      <c r="H30" s="487">
        <v>508.21</v>
      </c>
      <c r="I30" s="488"/>
      <c r="J30" s="489">
        <f t="shared" ref="J30:J31" si="11">H30+I30</f>
        <v>508.21</v>
      </c>
    </row>
    <row r="31" spans="1:10" ht="52.5" customHeight="1" x14ac:dyDescent="0.25">
      <c r="A31" s="466"/>
      <c r="B31" s="466"/>
      <c r="C31" s="490">
        <v>4120</v>
      </c>
      <c r="D31" s="441" t="s">
        <v>489</v>
      </c>
      <c r="E31" s="471"/>
      <c r="F31" s="471"/>
      <c r="G31" s="472"/>
      <c r="H31" s="491">
        <v>36.78</v>
      </c>
      <c r="I31" s="492"/>
      <c r="J31" s="493">
        <f t="shared" si="11"/>
        <v>36.78</v>
      </c>
    </row>
    <row r="32" spans="1:10" ht="36" x14ac:dyDescent="0.25">
      <c r="A32" s="466"/>
      <c r="B32" s="494">
        <v>75108</v>
      </c>
      <c r="C32" s="495"/>
      <c r="D32" s="496" t="s">
        <v>62</v>
      </c>
      <c r="E32" s="497">
        <f>E33</f>
        <v>76450</v>
      </c>
      <c r="F32" s="497">
        <f t="shared" ref="F32:G32" si="12">F33</f>
        <v>0</v>
      </c>
      <c r="G32" s="497">
        <f t="shared" si="12"/>
        <v>76450</v>
      </c>
      <c r="H32" s="498">
        <f>H34+H35+H36+H37+H38+H39+H40+H41</f>
        <v>76450</v>
      </c>
      <c r="I32" s="617">
        <f t="shared" ref="I32:J32" si="13">I34+I35+I36+I37+I38+I39+I40+I41</f>
        <v>0</v>
      </c>
      <c r="J32" s="616">
        <f t="shared" si="13"/>
        <v>76450</v>
      </c>
    </row>
    <row r="33" spans="1:10" ht="90.75" customHeight="1" x14ac:dyDescent="0.25">
      <c r="A33" s="466"/>
      <c r="B33" s="466"/>
      <c r="C33" s="490">
        <v>2010</v>
      </c>
      <c r="D33" s="441" t="s">
        <v>488</v>
      </c>
      <c r="E33" s="471">
        <v>76450</v>
      </c>
      <c r="F33" s="471"/>
      <c r="G33" s="472">
        <f>E33+F33</f>
        <v>76450</v>
      </c>
      <c r="H33" s="499"/>
      <c r="I33" s="492"/>
      <c r="J33" s="500"/>
    </row>
    <row r="34" spans="1:10" ht="34.5" customHeight="1" x14ac:dyDescent="0.25">
      <c r="A34" s="466"/>
      <c r="B34" s="466"/>
      <c r="C34" s="490">
        <v>3030</v>
      </c>
      <c r="D34" s="501" t="s">
        <v>194</v>
      </c>
      <c r="E34" s="471"/>
      <c r="F34" s="471"/>
      <c r="G34" s="472"/>
      <c r="H34" s="541">
        <v>48550</v>
      </c>
      <c r="I34" s="493">
        <v>-400</v>
      </c>
      <c r="J34" s="500">
        <f>H34+I34</f>
        <v>48150</v>
      </c>
    </row>
    <row r="35" spans="1:10" ht="27.75" customHeight="1" x14ac:dyDescent="0.25">
      <c r="A35" s="466"/>
      <c r="B35" s="466"/>
      <c r="C35" s="490">
        <v>4110</v>
      </c>
      <c r="D35" s="441" t="s">
        <v>146</v>
      </c>
      <c r="E35" s="471"/>
      <c r="F35" s="471"/>
      <c r="G35" s="472"/>
      <c r="H35" s="499">
        <v>2400</v>
      </c>
      <c r="I35" s="493">
        <v>123.96</v>
      </c>
      <c r="J35" s="500">
        <f t="shared" ref="J35:J41" si="14">H35+I35</f>
        <v>2523.96</v>
      </c>
    </row>
    <row r="36" spans="1:10" ht="54.75" customHeight="1" x14ac:dyDescent="0.25">
      <c r="A36" s="466"/>
      <c r="B36" s="466"/>
      <c r="C36" s="490">
        <v>4120</v>
      </c>
      <c r="D36" s="441" t="s">
        <v>489</v>
      </c>
      <c r="E36" s="471"/>
      <c r="F36" s="471"/>
      <c r="G36" s="472"/>
      <c r="H36" s="499">
        <v>250</v>
      </c>
      <c r="I36" s="493">
        <v>19.78</v>
      </c>
      <c r="J36" s="500">
        <f t="shared" si="14"/>
        <v>269.77999999999997</v>
      </c>
    </row>
    <row r="37" spans="1:10" ht="27.75" customHeight="1" x14ac:dyDescent="0.25">
      <c r="A37" s="466"/>
      <c r="B37" s="466"/>
      <c r="C37" s="490">
        <v>4170</v>
      </c>
      <c r="D37" s="441" t="s">
        <v>157</v>
      </c>
      <c r="E37" s="471"/>
      <c r="F37" s="471"/>
      <c r="G37" s="472"/>
      <c r="H37" s="499">
        <v>18000</v>
      </c>
      <c r="I37" s="493"/>
      <c r="J37" s="500">
        <f t="shared" si="14"/>
        <v>18000</v>
      </c>
    </row>
    <row r="38" spans="1:10" ht="30.75" customHeight="1" x14ac:dyDescent="0.25">
      <c r="A38" s="466"/>
      <c r="B38" s="466"/>
      <c r="C38" s="490">
        <v>4210</v>
      </c>
      <c r="D38" s="441" t="s">
        <v>150</v>
      </c>
      <c r="E38" s="471"/>
      <c r="F38" s="471"/>
      <c r="G38" s="472"/>
      <c r="H38" s="499">
        <v>5550</v>
      </c>
      <c r="I38" s="493">
        <v>909.88</v>
      </c>
      <c r="J38" s="500">
        <f t="shared" si="14"/>
        <v>6459.88</v>
      </c>
    </row>
    <row r="39" spans="1:10" ht="24" x14ac:dyDescent="0.25">
      <c r="A39" s="466"/>
      <c r="B39" s="466"/>
      <c r="C39" s="490">
        <v>4260</v>
      </c>
      <c r="D39" s="441" t="s">
        <v>159</v>
      </c>
      <c r="E39" s="471"/>
      <c r="F39" s="471"/>
      <c r="G39" s="472"/>
      <c r="H39" s="499">
        <v>100</v>
      </c>
      <c r="I39" s="493">
        <v>-44.23</v>
      </c>
      <c r="J39" s="500">
        <f t="shared" si="14"/>
        <v>55.77</v>
      </c>
    </row>
    <row r="40" spans="1:10" ht="15.75" x14ac:dyDescent="0.25">
      <c r="A40" s="466"/>
      <c r="B40" s="466"/>
      <c r="C40" s="490">
        <v>4300</v>
      </c>
      <c r="D40" s="441" t="s">
        <v>152</v>
      </c>
      <c r="E40" s="471"/>
      <c r="F40" s="471"/>
      <c r="G40" s="472"/>
      <c r="H40" s="499">
        <v>600</v>
      </c>
      <c r="I40" s="493">
        <v>-350</v>
      </c>
      <c r="J40" s="500">
        <f t="shared" si="14"/>
        <v>250</v>
      </c>
    </row>
    <row r="41" spans="1:10" ht="21.75" customHeight="1" x14ac:dyDescent="0.25">
      <c r="A41" s="466"/>
      <c r="B41" s="466"/>
      <c r="C41" s="490">
        <v>4410</v>
      </c>
      <c r="D41" s="441" t="s">
        <v>212</v>
      </c>
      <c r="E41" s="471"/>
      <c r="F41" s="471"/>
      <c r="G41" s="472"/>
      <c r="H41" s="499">
        <v>1000</v>
      </c>
      <c r="I41" s="493">
        <v>-259.39</v>
      </c>
      <c r="J41" s="500">
        <f t="shared" si="14"/>
        <v>740.61</v>
      </c>
    </row>
    <row r="42" spans="1:10" ht="33.75" customHeight="1" x14ac:dyDescent="0.25">
      <c r="A42" s="466"/>
      <c r="B42" s="502">
        <v>75113</v>
      </c>
      <c r="C42" s="503"/>
      <c r="D42" s="504" t="s">
        <v>64</v>
      </c>
      <c r="E42" s="505">
        <f>E43</f>
        <v>75965</v>
      </c>
      <c r="F42" s="505">
        <f t="shared" ref="F42:G42" si="15">F43</f>
        <v>0</v>
      </c>
      <c r="G42" s="505">
        <f t="shared" si="15"/>
        <v>75965</v>
      </c>
      <c r="H42" s="506">
        <f>H44+H45+H46+H47+H48+H49+H50+H51</f>
        <v>75965</v>
      </c>
      <c r="I42" s="505">
        <f t="shared" ref="I42:J42" si="16">I44+I45+I46+I47+I48+I49+I50+I51</f>
        <v>0</v>
      </c>
      <c r="J42" s="507">
        <f t="shared" si="16"/>
        <v>75965</v>
      </c>
    </row>
    <row r="43" spans="1:10" ht="91.5" customHeight="1" x14ac:dyDescent="0.25">
      <c r="A43" s="508"/>
      <c r="B43" s="509"/>
      <c r="C43" s="440">
        <v>2010</v>
      </c>
      <c r="D43" s="441" t="s">
        <v>488</v>
      </c>
      <c r="E43" s="510">
        <v>75965</v>
      </c>
      <c r="F43" s="510"/>
      <c r="G43" s="511">
        <f>E43+F43</f>
        <v>75965</v>
      </c>
      <c r="H43" s="512"/>
      <c r="I43" s="510"/>
      <c r="J43" s="510"/>
    </row>
    <row r="44" spans="1:10" ht="33.75" customHeight="1" x14ac:dyDescent="0.25">
      <c r="A44" s="466"/>
      <c r="B44" s="509"/>
      <c r="C44" s="509">
        <v>3030</v>
      </c>
      <c r="D44" s="501" t="s">
        <v>194</v>
      </c>
      <c r="E44" s="513"/>
      <c r="F44" s="513"/>
      <c r="G44" s="514"/>
      <c r="H44" s="515">
        <v>48850</v>
      </c>
      <c r="I44" s="510"/>
      <c r="J44" s="510">
        <f>H44+I44</f>
        <v>48850</v>
      </c>
    </row>
    <row r="45" spans="1:10" ht="26.25" customHeight="1" x14ac:dyDescent="0.25">
      <c r="A45" s="466"/>
      <c r="B45" s="509"/>
      <c r="C45" s="509">
        <v>4110</v>
      </c>
      <c r="D45" s="441" t="s">
        <v>146</v>
      </c>
      <c r="E45" s="516"/>
      <c r="F45" s="516"/>
      <c r="G45" s="517"/>
      <c r="H45" s="515">
        <v>2214.4499999999998</v>
      </c>
      <c r="I45" s="510"/>
      <c r="J45" s="510">
        <f t="shared" ref="J45:J51" si="17">H45+I45</f>
        <v>2214.4499999999998</v>
      </c>
    </row>
    <row r="46" spans="1:10" ht="52.5" customHeight="1" x14ac:dyDescent="0.25">
      <c r="A46" s="466"/>
      <c r="B46" s="509"/>
      <c r="C46" s="509">
        <v>4120</v>
      </c>
      <c r="D46" s="441" t="s">
        <v>489</v>
      </c>
      <c r="E46" s="516"/>
      <c r="F46" s="516"/>
      <c r="G46" s="517"/>
      <c r="H46" s="515">
        <v>207.08</v>
      </c>
      <c r="I46" s="510"/>
      <c r="J46" s="510">
        <f t="shared" si="17"/>
        <v>207.08</v>
      </c>
    </row>
    <row r="47" spans="1:10" ht="22.5" customHeight="1" x14ac:dyDescent="0.25">
      <c r="A47" s="508"/>
      <c r="B47" s="518"/>
      <c r="C47" s="518">
        <v>4170</v>
      </c>
      <c r="D47" s="441" t="s">
        <v>157</v>
      </c>
      <c r="E47" s="516"/>
      <c r="F47" s="519"/>
      <c r="G47" s="517"/>
      <c r="H47" s="520">
        <v>16930</v>
      </c>
      <c r="I47" s="520"/>
      <c r="J47" s="510">
        <f t="shared" si="17"/>
        <v>16930</v>
      </c>
    </row>
    <row r="48" spans="1:10" ht="30.75" customHeight="1" x14ac:dyDescent="0.25">
      <c r="A48" s="508"/>
      <c r="B48" s="518"/>
      <c r="C48" s="518">
        <v>4210</v>
      </c>
      <c r="D48" s="441" t="s">
        <v>150</v>
      </c>
      <c r="E48" s="516"/>
      <c r="F48" s="519"/>
      <c r="G48" s="517"/>
      <c r="H48" s="520">
        <v>6445.82</v>
      </c>
      <c r="I48" s="520"/>
      <c r="J48" s="510">
        <f t="shared" si="17"/>
        <v>6445.82</v>
      </c>
    </row>
    <row r="49" spans="1:10" ht="24" x14ac:dyDescent="0.25">
      <c r="A49" s="508"/>
      <c r="B49" s="518"/>
      <c r="C49" s="518">
        <v>4260</v>
      </c>
      <c r="D49" s="441" t="s">
        <v>159</v>
      </c>
      <c r="E49" s="516"/>
      <c r="F49" s="519"/>
      <c r="G49" s="517"/>
      <c r="H49" s="520">
        <v>31.3</v>
      </c>
      <c r="I49" s="520"/>
      <c r="J49" s="510">
        <f t="shared" si="17"/>
        <v>31.3</v>
      </c>
    </row>
    <row r="50" spans="1:10" ht="27" customHeight="1" x14ac:dyDescent="0.25">
      <c r="A50" s="508"/>
      <c r="B50" s="518"/>
      <c r="C50" s="518">
        <v>4300</v>
      </c>
      <c r="D50" s="441" t="s">
        <v>152</v>
      </c>
      <c r="E50" s="516"/>
      <c r="F50" s="519"/>
      <c r="G50" s="517"/>
      <c r="H50" s="520">
        <v>925.09</v>
      </c>
      <c r="I50" s="520"/>
      <c r="J50" s="510">
        <f t="shared" si="17"/>
        <v>925.09</v>
      </c>
    </row>
    <row r="51" spans="1:10" ht="19.5" customHeight="1" x14ac:dyDescent="0.25">
      <c r="A51" s="508"/>
      <c r="B51" s="518"/>
      <c r="C51" s="518">
        <v>4410</v>
      </c>
      <c r="D51" s="441" t="s">
        <v>212</v>
      </c>
      <c r="E51" s="520"/>
      <c r="F51" s="520"/>
      <c r="G51" s="521"/>
      <c r="H51" s="520">
        <v>361.26</v>
      </c>
      <c r="I51" s="520"/>
      <c r="J51" s="510">
        <f t="shared" si="17"/>
        <v>361.26</v>
      </c>
    </row>
    <row r="52" spans="1:10" ht="15.75" x14ac:dyDescent="0.25">
      <c r="A52" s="522">
        <v>801</v>
      </c>
      <c r="B52" s="523"/>
      <c r="C52" s="523"/>
      <c r="D52" s="524" t="s">
        <v>69</v>
      </c>
      <c r="E52" s="525">
        <f>E53</f>
        <v>145218.96</v>
      </c>
      <c r="F52" s="525">
        <f t="shared" ref="F52:G53" si="18">F53</f>
        <v>1424.85</v>
      </c>
      <c r="G52" s="525">
        <f t="shared" si="18"/>
        <v>146643.81</v>
      </c>
      <c r="H52" s="525">
        <v>145218.96</v>
      </c>
      <c r="I52" s="525">
        <f t="shared" ref="I52:J52" si="19">I53</f>
        <v>1424.85</v>
      </c>
      <c r="J52" s="525">
        <f t="shared" si="19"/>
        <v>146643.81000000003</v>
      </c>
    </row>
    <row r="53" spans="1:10" ht="64.5" customHeight="1" x14ac:dyDescent="0.25">
      <c r="A53" s="508"/>
      <c r="B53" s="526">
        <v>80153</v>
      </c>
      <c r="C53" s="526"/>
      <c r="D53" s="527" t="s">
        <v>80</v>
      </c>
      <c r="E53" s="528">
        <f>E54</f>
        <v>145218.96</v>
      </c>
      <c r="F53" s="528">
        <f t="shared" si="18"/>
        <v>1424.85</v>
      </c>
      <c r="G53" s="528">
        <f t="shared" si="18"/>
        <v>146643.81</v>
      </c>
      <c r="H53" s="528">
        <f>H55+H56</f>
        <v>145218.96000000002</v>
      </c>
      <c r="I53" s="528">
        <f t="shared" ref="I53:J53" si="20">I55+I56</f>
        <v>1424.85</v>
      </c>
      <c r="J53" s="528">
        <f t="shared" si="20"/>
        <v>146643.81000000003</v>
      </c>
    </row>
    <row r="54" spans="1:10" ht="89.25" customHeight="1" x14ac:dyDescent="0.25">
      <c r="A54" s="508"/>
      <c r="B54" s="518"/>
      <c r="C54" s="518">
        <v>2010</v>
      </c>
      <c r="D54" s="441" t="s">
        <v>488</v>
      </c>
      <c r="E54" s="520">
        <v>145218.96</v>
      </c>
      <c r="F54" s="520">
        <v>1424.85</v>
      </c>
      <c r="G54" s="510">
        <f>E54+F54</f>
        <v>146643.81</v>
      </c>
      <c r="H54" s="520"/>
      <c r="I54" s="520"/>
      <c r="J54" s="520"/>
    </row>
    <row r="55" spans="1:10" ht="29.25" customHeight="1" x14ac:dyDescent="0.25">
      <c r="A55" s="508"/>
      <c r="B55" s="518"/>
      <c r="C55" s="518">
        <v>4210</v>
      </c>
      <c r="D55" s="441" t="s">
        <v>150</v>
      </c>
      <c r="E55" s="520"/>
      <c r="F55" s="520"/>
      <c r="G55" s="529"/>
      <c r="H55" s="520">
        <v>1437.79</v>
      </c>
      <c r="I55" s="520"/>
      <c r="J55" s="520">
        <f>H55+I55</f>
        <v>1437.79</v>
      </c>
    </row>
    <row r="56" spans="1:10" ht="29.25" customHeight="1" x14ac:dyDescent="0.25">
      <c r="A56" s="508"/>
      <c r="B56" s="518"/>
      <c r="C56" s="518">
        <v>4240</v>
      </c>
      <c r="D56" s="441" t="s">
        <v>246</v>
      </c>
      <c r="E56" s="520"/>
      <c r="F56" s="520"/>
      <c r="G56" s="529"/>
      <c r="H56" s="520">
        <v>143781.17000000001</v>
      </c>
      <c r="I56" s="520">
        <v>1424.85</v>
      </c>
      <c r="J56" s="520">
        <f>H56+I56</f>
        <v>145206.02000000002</v>
      </c>
    </row>
    <row r="57" spans="1:10" ht="15.75" x14ac:dyDescent="0.25">
      <c r="A57" s="530">
        <v>852</v>
      </c>
      <c r="B57" s="454"/>
      <c r="C57" s="531"/>
      <c r="D57" s="480" t="s">
        <v>87</v>
      </c>
      <c r="E57" s="481">
        <f t="shared" ref="E57:J57" si="21">E79+E86+E62+E82</f>
        <v>1275889.25</v>
      </c>
      <c r="F57" s="481">
        <f t="shared" si="21"/>
        <v>69000</v>
      </c>
      <c r="G57" s="481">
        <f t="shared" si="21"/>
        <v>1344889.25</v>
      </c>
      <c r="H57" s="532">
        <f t="shared" si="21"/>
        <v>1275889.25</v>
      </c>
      <c r="I57" s="481">
        <f t="shared" si="21"/>
        <v>69000</v>
      </c>
      <c r="J57" s="481">
        <f t="shared" si="21"/>
        <v>1344889.25</v>
      </c>
    </row>
    <row r="58" spans="1:10" ht="15.75" x14ac:dyDescent="0.25">
      <c r="A58" s="466"/>
      <c r="B58" s="533"/>
      <c r="C58" s="534"/>
      <c r="D58" s="527"/>
      <c r="E58" s="535"/>
      <c r="F58" s="535"/>
      <c r="G58" s="535"/>
      <c r="H58" s="536"/>
      <c r="I58" s="536"/>
      <c r="J58" s="536"/>
    </row>
    <row r="59" spans="1:10" ht="15.75" x14ac:dyDescent="0.25">
      <c r="A59" s="466"/>
      <c r="B59" s="680"/>
      <c r="C59" s="440"/>
      <c r="D59" s="441"/>
      <c r="E59" s="467"/>
      <c r="F59" s="467"/>
      <c r="G59" s="468"/>
      <c r="H59" s="469"/>
      <c r="I59" s="470"/>
      <c r="J59" s="470"/>
    </row>
    <row r="60" spans="1:10" ht="15.75" x14ac:dyDescent="0.25">
      <c r="A60" s="466"/>
      <c r="B60" s="681"/>
      <c r="C60" s="440"/>
      <c r="D60" s="441"/>
      <c r="E60" s="467"/>
      <c r="F60" s="467"/>
      <c r="G60" s="468"/>
      <c r="H60" s="469"/>
      <c r="I60" s="470"/>
      <c r="J60" s="537"/>
    </row>
    <row r="61" spans="1:10" ht="15.75" x14ac:dyDescent="0.25">
      <c r="A61" s="466"/>
      <c r="B61" s="682"/>
      <c r="C61" s="440"/>
      <c r="D61" s="441"/>
      <c r="E61" s="467"/>
      <c r="F61" s="467"/>
      <c r="G61" s="468"/>
      <c r="H61" s="469"/>
      <c r="I61" s="538"/>
      <c r="J61" s="537"/>
    </row>
    <row r="62" spans="1:10" ht="15.75" x14ac:dyDescent="0.25">
      <c r="A62" s="466"/>
      <c r="B62" s="502">
        <v>85203</v>
      </c>
      <c r="C62" s="460"/>
      <c r="D62" s="462" t="s">
        <v>89</v>
      </c>
      <c r="E62" s="463">
        <f>E63+E64</f>
        <v>760889.25</v>
      </c>
      <c r="F62" s="463">
        <f t="shared" ref="F62:G62" si="22">F63+F64</f>
        <v>45000</v>
      </c>
      <c r="G62" s="463">
        <f t="shared" si="22"/>
        <v>805889.25</v>
      </c>
      <c r="H62" s="539">
        <f>H65+H66+H67+H68+H69+H70+H71+H72+H73+H74+H75+H76+H77+H78</f>
        <v>760889.25</v>
      </c>
      <c r="I62" s="539">
        <f t="shared" ref="I62:J62" si="23">I65+I66+I67+I68+I69+I70+I71+I72+I73+I74+I75+I76+I77+I78</f>
        <v>45000</v>
      </c>
      <c r="J62" s="539">
        <f t="shared" si="23"/>
        <v>805889.25</v>
      </c>
    </row>
    <row r="63" spans="1:10" ht="90.75" customHeight="1" x14ac:dyDescent="0.25">
      <c r="A63" s="466"/>
      <c r="B63" s="540"/>
      <c r="C63" s="440">
        <v>2010</v>
      </c>
      <c r="D63" s="441" t="s">
        <v>488</v>
      </c>
      <c r="E63" s="484">
        <v>640889.25</v>
      </c>
      <c r="F63" s="484">
        <v>0</v>
      </c>
      <c r="G63" s="485">
        <f>E63+F63</f>
        <v>640889.25</v>
      </c>
      <c r="H63" s="487"/>
      <c r="I63" s="470"/>
      <c r="J63" s="470"/>
    </row>
    <row r="64" spans="1:10" ht="90" customHeight="1" x14ac:dyDescent="0.25">
      <c r="A64" s="466"/>
      <c r="B64" s="540"/>
      <c r="C64" s="440">
        <v>6310</v>
      </c>
      <c r="D64" s="441" t="s">
        <v>491</v>
      </c>
      <c r="E64" s="541">
        <v>120000</v>
      </c>
      <c r="F64" s="542">
        <v>45000</v>
      </c>
      <c r="G64" s="543">
        <f>E64+F64</f>
        <v>165000</v>
      </c>
      <c r="H64" s="487"/>
      <c r="I64" s="544"/>
      <c r="J64" s="544"/>
    </row>
    <row r="65" spans="1:10" ht="44.25" customHeight="1" x14ac:dyDescent="0.25">
      <c r="A65" s="466"/>
      <c r="B65" s="540"/>
      <c r="C65" s="448">
        <v>3020</v>
      </c>
      <c r="D65" s="545" t="s">
        <v>492</v>
      </c>
      <c r="E65" s="546"/>
      <c r="F65" s="546"/>
      <c r="G65" s="547"/>
      <c r="H65" s="487">
        <v>2000</v>
      </c>
      <c r="I65" s="548"/>
      <c r="J65" s="549">
        <f>H65+I65</f>
        <v>2000</v>
      </c>
    </row>
    <row r="66" spans="1:10" ht="32.25" customHeight="1" x14ac:dyDescent="0.25">
      <c r="A66" s="466"/>
      <c r="B66" s="540"/>
      <c r="C66" s="448">
        <v>4010</v>
      </c>
      <c r="D66" s="441" t="s">
        <v>144</v>
      </c>
      <c r="E66" s="550"/>
      <c r="F66" s="546"/>
      <c r="G66" s="547"/>
      <c r="H66" s="487">
        <v>229510</v>
      </c>
      <c r="I66" s="549"/>
      <c r="J66" s="549">
        <f t="shared" ref="J66:J78" si="24">H66+I66</f>
        <v>229510</v>
      </c>
    </row>
    <row r="67" spans="1:10" ht="36" x14ac:dyDescent="0.25">
      <c r="A67" s="466"/>
      <c r="B67" s="540"/>
      <c r="C67" s="448">
        <v>4040</v>
      </c>
      <c r="D67" s="441" t="s">
        <v>493</v>
      </c>
      <c r="E67" s="550"/>
      <c r="F67" s="546"/>
      <c r="G67" s="547"/>
      <c r="H67" s="487">
        <v>850</v>
      </c>
      <c r="I67" s="549"/>
      <c r="J67" s="549">
        <f t="shared" si="24"/>
        <v>850</v>
      </c>
    </row>
    <row r="68" spans="1:10" ht="30" customHeight="1" x14ac:dyDescent="0.25">
      <c r="A68" s="466"/>
      <c r="B68" s="540"/>
      <c r="C68" s="448">
        <v>4110</v>
      </c>
      <c r="D68" s="441" t="s">
        <v>146</v>
      </c>
      <c r="E68" s="550"/>
      <c r="F68" s="546"/>
      <c r="G68" s="547"/>
      <c r="H68" s="487">
        <v>39441</v>
      </c>
      <c r="I68" s="549"/>
      <c r="J68" s="549">
        <f t="shared" si="24"/>
        <v>39441</v>
      </c>
    </row>
    <row r="69" spans="1:10" ht="54" customHeight="1" x14ac:dyDescent="0.25">
      <c r="A69" s="466"/>
      <c r="B69" s="540"/>
      <c r="C69" s="448">
        <v>4120</v>
      </c>
      <c r="D69" s="441" t="s">
        <v>489</v>
      </c>
      <c r="E69" s="550"/>
      <c r="F69" s="546"/>
      <c r="G69" s="547"/>
      <c r="H69" s="487">
        <v>4587</v>
      </c>
      <c r="I69" s="549"/>
      <c r="J69" s="549">
        <f t="shared" si="24"/>
        <v>4587</v>
      </c>
    </row>
    <row r="70" spans="1:10" ht="25.5" customHeight="1" x14ac:dyDescent="0.25">
      <c r="A70" s="466"/>
      <c r="B70" s="540"/>
      <c r="C70" s="448">
        <v>4170</v>
      </c>
      <c r="D70" s="441" t="s">
        <v>157</v>
      </c>
      <c r="E70" s="550"/>
      <c r="F70" s="546"/>
      <c r="G70" s="547"/>
      <c r="H70" s="487">
        <v>20000</v>
      </c>
      <c r="I70" s="549"/>
      <c r="J70" s="549">
        <f t="shared" si="24"/>
        <v>20000</v>
      </c>
    </row>
    <row r="71" spans="1:10" ht="33" customHeight="1" x14ac:dyDescent="0.25">
      <c r="A71" s="466"/>
      <c r="B71" s="540"/>
      <c r="C71" s="448">
        <v>4210</v>
      </c>
      <c r="D71" s="441" t="s">
        <v>150</v>
      </c>
      <c r="E71" s="550"/>
      <c r="F71" s="546"/>
      <c r="G71" s="547"/>
      <c r="H71" s="487">
        <v>88481.5</v>
      </c>
      <c r="I71" s="549"/>
      <c r="J71" s="549">
        <f t="shared" si="24"/>
        <v>88481.5</v>
      </c>
    </row>
    <row r="72" spans="1:10" ht="24" x14ac:dyDescent="0.25">
      <c r="A72" s="466"/>
      <c r="B72" s="540"/>
      <c r="C72" s="448">
        <v>4260</v>
      </c>
      <c r="D72" s="441" t="s">
        <v>159</v>
      </c>
      <c r="E72" s="550"/>
      <c r="F72" s="546"/>
      <c r="G72" s="547"/>
      <c r="H72" s="487">
        <v>25000</v>
      </c>
      <c r="I72" s="549"/>
      <c r="J72" s="549">
        <f t="shared" si="24"/>
        <v>25000</v>
      </c>
    </row>
    <row r="73" spans="1:10" ht="21.75" customHeight="1" x14ac:dyDescent="0.25">
      <c r="A73" s="466"/>
      <c r="B73" s="540"/>
      <c r="C73" s="448">
        <v>4280</v>
      </c>
      <c r="D73" s="441" t="s">
        <v>208</v>
      </c>
      <c r="E73" s="550"/>
      <c r="F73" s="546"/>
      <c r="G73" s="547"/>
      <c r="H73" s="487">
        <v>200</v>
      </c>
      <c r="I73" s="549"/>
      <c r="J73" s="549">
        <f t="shared" si="24"/>
        <v>200</v>
      </c>
    </row>
    <row r="74" spans="1:10" ht="23.25" customHeight="1" x14ac:dyDescent="0.25">
      <c r="A74" s="466"/>
      <c r="B74" s="540"/>
      <c r="C74" s="448">
        <v>4300</v>
      </c>
      <c r="D74" s="441" t="s">
        <v>152</v>
      </c>
      <c r="E74" s="550"/>
      <c r="F74" s="546"/>
      <c r="G74" s="547"/>
      <c r="H74" s="487">
        <v>220890.75</v>
      </c>
      <c r="I74" s="549"/>
      <c r="J74" s="549">
        <f t="shared" si="24"/>
        <v>220890.75</v>
      </c>
    </row>
    <row r="75" spans="1:10" ht="40.5" customHeight="1" x14ac:dyDescent="0.25">
      <c r="A75" s="466"/>
      <c r="B75" s="540"/>
      <c r="C75" s="448">
        <v>4360</v>
      </c>
      <c r="D75" s="441" t="s">
        <v>494</v>
      </c>
      <c r="E75" s="550"/>
      <c r="F75" s="546"/>
      <c r="G75" s="547"/>
      <c r="H75" s="487">
        <v>2000</v>
      </c>
      <c r="I75" s="549"/>
      <c r="J75" s="549">
        <f t="shared" si="24"/>
        <v>2000</v>
      </c>
    </row>
    <row r="76" spans="1:10" ht="21.75" customHeight="1" x14ac:dyDescent="0.25">
      <c r="A76" s="466"/>
      <c r="B76" s="540"/>
      <c r="C76" s="448">
        <v>4410</v>
      </c>
      <c r="D76" s="441" t="s">
        <v>212</v>
      </c>
      <c r="E76" s="546"/>
      <c r="F76" s="546"/>
      <c r="G76" s="547"/>
      <c r="H76" s="487">
        <v>2000</v>
      </c>
      <c r="I76" s="549"/>
      <c r="J76" s="549">
        <f t="shared" si="24"/>
        <v>2000</v>
      </c>
    </row>
    <row r="77" spans="1:10" ht="39.75" customHeight="1" x14ac:dyDescent="0.25">
      <c r="A77" s="466"/>
      <c r="B77" s="540"/>
      <c r="C77" s="448">
        <v>4440</v>
      </c>
      <c r="D77" s="441" t="s">
        <v>214</v>
      </c>
      <c r="E77" s="546"/>
      <c r="F77" s="546"/>
      <c r="G77" s="547"/>
      <c r="H77" s="487">
        <v>5929</v>
      </c>
      <c r="I77" s="549"/>
      <c r="J77" s="549">
        <f t="shared" si="24"/>
        <v>5929</v>
      </c>
    </row>
    <row r="78" spans="1:10" ht="30.75" customHeight="1" x14ac:dyDescent="0.25">
      <c r="A78" s="466"/>
      <c r="B78" s="540"/>
      <c r="C78" s="448">
        <v>6050</v>
      </c>
      <c r="D78" s="441" t="s">
        <v>155</v>
      </c>
      <c r="E78" s="546"/>
      <c r="F78" s="546"/>
      <c r="G78" s="547"/>
      <c r="H78" s="487">
        <v>120000</v>
      </c>
      <c r="I78" s="549">
        <v>45000</v>
      </c>
      <c r="J78" s="549">
        <f t="shared" si="24"/>
        <v>165000</v>
      </c>
    </row>
    <row r="79" spans="1:10" ht="132.75" customHeight="1" x14ac:dyDescent="0.25">
      <c r="A79" s="466"/>
      <c r="B79" s="551">
        <v>85213</v>
      </c>
      <c r="C79" s="552"/>
      <c r="D79" s="553" t="s">
        <v>495</v>
      </c>
      <c r="E79" s="554">
        <f>E80</f>
        <v>0</v>
      </c>
      <c r="F79" s="554"/>
      <c r="G79" s="555"/>
      <c r="H79" s="556">
        <f>H81</f>
        <v>0</v>
      </c>
      <c r="I79" s="470"/>
      <c r="J79" s="470"/>
    </row>
    <row r="80" spans="1:10" ht="87.75" customHeight="1" x14ac:dyDescent="0.25">
      <c r="A80" s="466"/>
      <c r="B80" s="683"/>
      <c r="C80" s="440">
        <v>2010</v>
      </c>
      <c r="D80" s="441" t="s">
        <v>488</v>
      </c>
      <c r="E80" s="467"/>
      <c r="F80" s="467"/>
      <c r="G80" s="468"/>
      <c r="H80" s="469"/>
      <c r="I80" s="470"/>
      <c r="J80" s="470"/>
    </row>
    <row r="81" spans="1:10" ht="30" customHeight="1" x14ac:dyDescent="0.25">
      <c r="A81" s="466"/>
      <c r="B81" s="684"/>
      <c r="C81" s="440">
        <v>4130</v>
      </c>
      <c r="D81" s="557" t="s">
        <v>298</v>
      </c>
      <c r="E81" s="467"/>
      <c r="F81" s="467"/>
      <c r="G81" s="468"/>
      <c r="H81" s="469"/>
      <c r="I81" s="470"/>
      <c r="J81" s="470"/>
    </row>
    <row r="82" spans="1:10" ht="21" customHeight="1" x14ac:dyDescent="0.25">
      <c r="A82" s="466"/>
      <c r="B82" s="502">
        <v>85215</v>
      </c>
      <c r="C82" s="558"/>
      <c r="D82" s="559" t="s">
        <v>95</v>
      </c>
      <c r="E82" s="507">
        <f>E83</f>
        <v>15000</v>
      </c>
      <c r="F82" s="507">
        <f t="shared" ref="F82:G82" si="25">F83</f>
        <v>4000</v>
      </c>
      <c r="G82" s="560">
        <f t="shared" si="25"/>
        <v>19000</v>
      </c>
      <c r="H82" s="539">
        <f>H84+H85</f>
        <v>15000</v>
      </c>
      <c r="I82" s="507">
        <f t="shared" ref="I82:J82" si="26">I84+I85</f>
        <v>4000</v>
      </c>
      <c r="J82" s="507">
        <f t="shared" si="26"/>
        <v>19000</v>
      </c>
    </row>
    <row r="83" spans="1:10" ht="88.5" customHeight="1" x14ac:dyDescent="0.25">
      <c r="A83" s="466"/>
      <c r="B83" s="459"/>
      <c r="C83" s="440">
        <v>2010</v>
      </c>
      <c r="D83" s="441" t="s">
        <v>488</v>
      </c>
      <c r="E83" s="471">
        <v>15000</v>
      </c>
      <c r="F83" s="471">
        <v>4000</v>
      </c>
      <c r="G83" s="472">
        <f>E83+F83</f>
        <v>19000</v>
      </c>
      <c r="H83" s="469"/>
      <c r="I83" s="470"/>
      <c r="J83" s="470"/>
    </row>
    <row r="84" spans="1:10" ht="15.75" x14ac:dyDescent="0.25">
      <c r="A84" s="466"/>
      <c r="B84" s="466"/>
      <c r="C84" s="440">
        <v>3110</v>
      </c>
      <c r="D84" s="441" t="s">
        <v>300</v>
      </c>
      <c r="E84" s="475"/>
      <c r="F84" s="471"/>
      <c r="G84" s="472"/>
      <c r="H84" s="561">
        <v>14705.88</v>
      </c>
      <c r="I84" s="562">
        <v>3921.6</v>
      </c>
      <c r="J84" s="562">
        <f>H84+I84</f>
        <v>18627.48</v>
      </c>
    </row>
    <row r="85" spans="1:10" ht="33.75" customHeight="1" x14ac:dyDescent="0.25">
      <c r="A85" s="466"/>
      <c r="B85" s="466"/>
      <c r="C85" s="440">
        <v>4210</v>
      </c>
      <c r="D85" s="441" t="s">
        <v>150</v>
      </c>
      <c r="E85" s="467"/>
      <c r="F85" s="467"/>
      <c r="G85" s="468"/>
      <c r="H85" s="561">
        <v>294.12</v>
      </c>
      <c r="I85" s="562">
        <v>78.400000000000006</v>
      </c>
      <c r="J85" s="562">
        <f>H85+I85</f>
        <v>372.52</v>
      </c>
    </row>
    <row r="86" spans="1:10" ht="42.75" customHeight="1" x14ac:dyDescent="0.25">
      <c r="A86" s="466"/>
      <c r="B86" s="502">
        <v>85228</v>
      </c>
      <c r="C86" s="558"/>
      <c r="D86" s="559" t="s">
        <v>101</v>
      </c>
      <c r="E86" s="507">
        <f>E87+E88</f>
        <v>500000</v>
      </c>
      <c r="F86" s="507">
        <f t="shared" ref="F86:G86" si="27">F87+F88</f>
        <v>20000</v>
      </c>
      <c r="G86" s="507">
        <f t="shared" si="27"/>
        <v>520000</v>
      </c>
      <c r="H86" s="539">
        <f>SUM(H89:H89)</f>
        <v>500000</v>
      </c>
      <c r="I86" s="507">
        <f t="shared" ref="I86:J86" si="28">SUM(I89:I89)</f>
        <v>20000</v>
      </c>
      <c r="J86" s="507">
        <f t="shared" si="28"/>
        <v>520000</v>
      </c>
    </row>
    <row r="87" spans="1:10" ht="90" customHeight="1" x14ac:dyDescent="0.25">
      <c r="A87" s="466"/>
      <c r="B87" s="459"/>
      <c r="C87" s="440">
        <v>2010</v>
      </c>
      <c r="D87" s="441" t="s">
        <v>488</v>
      </c>
      <c r="E87" s="467">
        <v>500000</v>
      </c>
      <c r="F87" s="467">
        <v>20000</v>
      </c>
      <c r="G87" s="468">
        <f>E87+F87</f>
        <v>520000</v>
      </c>
      <c r="H87" s="469"/>
      <c r="I87" s="470"/>
      <c r="J87" s="470"/>
    </row>
    <row r="88" spans="1:10" ht="15.75" x14ac:dyDescent="0.25">
      <c r="A88" s="466"/>
      <c r="B88" s="466"/>
      <c r="C88" s="440"/>
      <c r="D88" s="441"/>
      <c r="E88" s="467"/>
      <c r="F88" s="467"/>
      <c r="G88" s="468"/>
      <c r="H88" s="469"/>
      <c r="I88" s="470"/>
      <c r="J88" s="470"/>
    </row>
    <row r="89" spans="1:10" ht="19.5" customHeight="1" x14ac:dyDescent="0.25">
      <c r="A89" s="563"/>
      <c r="B89" s="563"/>
      <c r="C89" s="440">
        <v>4300</v>
      </c>
      <c r="D89" s="441" t="s">
        <v>152</v>
      </c>
      <c r="E89" s="476"/>
      <c r="F89" s="467"/>
      <c r="G89" s="468"/>
      <c r="H89" s="564">
        <v>500000</v>
      </c>
      <c r="I89" s="565">
        <v>20000</v>
      </c>
      <c r="J89" s="565">
        <f>H89+I89</f>
        <v>520000</v>
      </c>
    </row>
    <row r="90" spans="1:10" ht="15.75" x14ac:dyDescent="0.25">
      <c r="A90" s="452">
        <v>855</v>
      </c>
      <c r="B90" s="454"/>
      <c r="C90" s="531"/>
      <c r="D90" s="480" t="s">
        <v>110</v>
      </c>
      <c r="E90" s="566">
        <f>E91+E107+E138+E125+E130</f>
        <v>22979733</v>
      </c>
      <c r="F90" s="566">
        <f t="shared" ref="F90:G90" si="29">F91+F107+F138+F125+F130</f>
        <v>0</v>
      </c>
      <c r="G90" s="566">
        <f t="shared" si="29"/>
        <v>22979733</v>
      </c>
      <c r="H90" s="567">
        <f>H91+H107+H138+H125+H130</f>
        <v>22979733</v>
      </c>
      <c r="I90" s="567">
        <f t="shared" ref="I90:J90" si="30">I91+I107+I138+I125+I130</f>
        <v>0</v>
      </c>
      <c r="J90" s="567">
        <f t="shared" si="30"/>
        <v>22979733</v>
      </c>
    </row>
    <row r="91" spans="1:10" ht="33" customHeight="1" x14ac:dyDescent="0.25">
      <c r="A91" s="685"/>
      <c r="B91" s="460">
        <v>85501</v>
      </c>
      <c r="C91" s="461"/>
      <c r="D91" s="568" t="s">
        <v>496</v>
      </c>
      <c r="E91" s="463">
        <f>E93</f>
        <v>14445667</v>
      </c>
      <c r="F91" s="463">
        <f t="shared" ref="F91:G91" si="31">F93</f>
        <v>0</v>
      </c>
      <c r="G91" s="464">
        <f t="shared" si="31"/>
        <v>14445667</v>
      </c>
      <c r="H91" s="569">
        <f>SUM(H94:H106)</f>
        <v>14445667</v>
      </c>
      <c r="I91" s="570">
        <f t="shared" ref="I91:J91" si="32">SUM(I94:I106)</f>
        <v>0</v>
      </c>
      <c r="J91" s="570">
        <f t="shared" si="32"/>
        <v>14445667</v>
      </c>
    </row>
    <row r="92" spans="1:10" ht="93" customHeight="1" x14ac:dyDescent="0.25">
      <c r="A92" s="686"/>
      <c r="B92" s="571"/>
      <c r="C92" s="572">
        <v>2010</v>
      </c>
      <c r="D92" s="441" t="s">
        <v>488</v>
      </c>
      <c r="E92" s="520"/>
      <c r="F92" s="520"/>
      <c r="G92" s="573"/>
      <c r="H92" s="574"/>
      <c r="I92" s="575"/>
      <c r="J92" s="575"/>
    </row>
    <row r="93" spans="1:10" ht="150.75" customHeight="1" x14ac:dyDescent="0.25">
      <c r="A93" s="686"/>
      <c r="B93" s="687"/>
      <c r="C93" s="440">
        <v>2060</v>
      </c>
      <c r="D93" s="557" t="s">
        <v>497</v>
      </c>
      <c r="E93" s="576">
        <v>14445667</v>
      </c>
      <c r="F93" s="576"/>
      <c r="G93" s="577">
        <f>E93+F93</f>
        <v>14445667</v>
      </c>
      <c r="H93" s="578"/>
      <c r="I93" s="470"/>
      <c r="J93" s="470"/>
    </row>
    <row r="94" spans="1:10" x14ac:dyDescent="0.25">
      <c r="A94" s="686"/>
      <c r="B94" s="688"/>
      <c r="C94" s="440">
        <v>3110</v>
      </c>
      <c r="D94" s="441" t="s">
        <v>300</v>
      </c>
      <c r="E94" s="579"/>
      <c r="F94" s="579"/>
      <c r="G94" s="580"/>
      <c r="H94" s="581">
        <v>14208130.470000001</v>
      </c>
      <c r="I94" s="474"/>
      <c r="J94" s="474">
        <f>H94+I94</f>
        <v>14208130.470000001</v>
      </c>
    </row>
    <row r="95" spans="1:10" ht="33" customHeight="1" x14ac:dyDescent="0.25">
      <c r="A95" s="686"/>
      <c r="B95" s="688"/>
      <c r="C95" s="440">
        <v>4010</v>
      </c>
      <c r="D95" s="441" t="s">
        <v>144</v>
      </c>
      <c r="E95" s="579"/>
      <c r="F95" s="579"/>
      <c r="G95" s="580"/>
      <c r="H95" s="581">
        <v>129000</v>
      </c>
      <c r="I95" s="474"/>
      <c r="J95" s="474">
        <f t="shared" ref="J95:J106" si="33">H95+I95</f>
        <v>129000</v>
      </c>
    </row>
    <row r="96" spans="1:10" ht="24" x14ac:dyDescent="0.25">
      <c r="A96" s="686"/>
      <c r="B96" s="688"/>
      <c r="C96" s="440">
        <v>4040</v>
      </c>
      <c r="D96" s="441" t="s">
        <v>493</v>
      </c>
      <c r="E96" s="579"/>
      <c r="F96" s="579"/>
      <c r="G96" s="580"/>
      <c r="H96" s="581">
        <v>9666.5300000000007</v>
      </c>
      <c r="I96" s="474"/>
      <c r="J96" s="474">
        <f t="shared" si="33"/>
        <v>9666.5300000000007</v>
      </c>
    </row>
    <row r="97" spans="1:10" ht="32.25" customHeight="1" x14ac:dyDescent="0.25">
      <c r="A97" s="686"/>
      <c r="B97" s="688"/>
      <c r="C97" s="440">
        <v>4110</v>
      </c>
      <c r="D97" s="441" t="s">
        <v>146</v>
      </c>
      <c r="E97" s="579"/>
      <c r="F97" s="579"/>
      <c r="G97" s="580"/>
      <c r="H97" s="581">
        <v>23200</v>
      </c>
      <c r="I97" s="474"/>
      <c r="J97" s="474">
        <f t="shared" si="33"/>
        <v>23200</v>
      </c>
    </row>
    <row r="98" spans="1:10" ht="51.75" customHeight="1" x14ac:dyDescent="0.25">
      <c r="A98" s="686"/>
      <c r="B98" s="688"/>
      <c r="C98" s="582">
        <v>4120</v>
      </c>
      <c r="D98" s="441" t="s">
        <v>489</v>
      </c>
      <c r="E98" s="579"/>
      <c r="F98" s="579"/>
      <c r="G98" s="580"/>
      <c r="H98" s="581">
        <v>3300</v>
      </c>
      <c r="I98" s="474"/>
      <c r="J98" s="474">
        <f t="shared" si="33"/>
        <v>3300</v>
      </c>
    </row>
    <row r="99" spans="1:10" ht="22.5" customHeight="1" x14ac:dyDescent="0.25">
      <c r="A99" s="686"/>
      <c r="B99" s="688"/>
      <c r="C99" s="440">
        <v>4170</v>
      </c>
      <c r="D99" s="441" t="s">
        <v>157</v>
      </c>
      <c r="E99" s="579"/>
      <c r="F99" s="579"/>
      <c r="G99" s="580"/>
      <c r="H99" s="581">
        <v>9000</v>
      </c>
      <c r="I99" s="474"/>
      <c r="J99" s="474">
        <f t="shared" si="33"/>
        <v>9000</v>
      </c>
    </row>
    <row r="100" spans="1:10" ht="27.75" customHeight="1" x14ac:dyDescent="0.25">
      <c r="A100" s="686"/>
      <c r="B100" s="688"/>
      <c r="C100" s="440">
        <v>4210</v>
      </c>
      <c r="D100" s="441" t="s">
        <v>150</v>
      </c>
      <c r="E100" s="579"/>
      <c r="F100" s="579"/>
      <c r="G100" s="580"/>
      <c r="H100" s="581">
        <v>12000</v>
      </c>
      <c r="I100" s="474"/>
      <c r="J100" s="474">
        <f t="shared" si="33"/>
        <v>12000</v>
      </c>
    </row>
    <row r="101" spans="1:10" x14ac:dyDescent="0.25">
      <c r="A101" s="686"/>
      <c r="B101" s="688"/>
      <c r="C101" s="440">
        <v>4260</v>
      </c>
      <c r="D101" s="441" t="s">
        <v>159</v>
      </c>
      <c r="E101" s="579"/>
      <c r="F101" s="579"/>
      <c r="G101" s="580"/>
      <c r="H101" s="581">
        <v>4000</v>
      </c>
      <c r="I101" s="474"/>
      <c r="J101" s="474">
        <f t="shared" si="33"/>
        <v>4000</v>
      </c>
    </row>
    <row r="102" spans="1:10" ht="22.5" customHeight="1" x14ac:dyDescent="0.25">
      <c r="A102" s="686"/>
      <c r="B102" s="688"/>
      <c r="C102" s="440">
        <v>4300</v>
      </c>
      <c r="D102" s="441" t="s">
        <v>152</v>
      </c>
      <c r="E102" s="579"/>
      <c r="F102" s="579"/>
      <c r="G102" s="580"/>
      <c r="H102" s="581">
        <v>40000</v>
      </c>
      <c r="I102" s="474"/>
      <c r="J102" s="474">
        <f t="shared" si="33"/>
        <v>40000</v>
      </c>
    </row>
    <row r="103" spans="1:10" ht="39.75" customHeight="1" x14ac:dyDescent="0.25">
      <c r="A103" s="686"/>
      <c r="B103" s="688"/>
      <c r="C103" s="440">
        <v>4360</v>
      </c>
      <c r="D103" s="441" t="s">
        <v>494</v>
      </c>
      <c r="E103" s="579"/>
      <c r="F103" s="579"/>
      <c r="G103" s="580"/>
      <c r="H103" s="581">
        <v>0</v>
      </c>
      <c r="I103" s="474"/>
      <c r="J103" s="474">
        <f t="shared" si="33"/>
        <v>0</v>
      </c>
    </row>
    <row r="104" spans="1:10" ht="42.75" customHeight="1" x14ac:dyDescent="0.25">
      <c r="A104" s="686"/>
      <c r="B104" s="688"/>
      <c r="C104" s="440">
        <v>4390</v>
      </c>
      <c r="D104" s="441" t="s">
        <v>498</v>
      </c>
      <c r="E104" s="579"/>
      <c r="F104" s="579"/>
      <c r="G104" s="580"/>
      <c r="H104" s="581">
        <v>2000</v>
      </c>
      <c r="I104" s="474"/>
      <c r="J104" s="474">
        <f t="shared" si="33"/>
        <v>2000</v>
      </c>
    </row>
    <row r="105" spans="1:10" ht="39.75" customHeight="1" x14ac:dyDescent="0.25">
      <c r="A105" s="686"/>
      <c r="B105" s="688"/>
      <c r="C105" s="440">
        <v>4440</v>
      </c>
      <c r="D105" s="441" t="s">
        <v>214</v>
      </c>
      <c r="E105" s="579"/>
      <c r="F105" s="579"/>
      <c r="G105" s="580"/>
      <c r="H105" s="581">
        <v>2370</v>
      </c>
      <c r="I105" s="474"/>
      <c r="J105" s="474">
        <f t="shared" si="33"/>
        <v>2370</v>
      </c>
    </row>
    <row r="106" spans="1:10" ht="44.25" customHeight="1" x14ac:dyDescent="0.25">
      <c r="A106" s="686"/>
      <c r="B106" s="689"/>
      <c r="C106" s="583">
        <v>4700</v>
      </c>
      <c r="D106" s="557" t="s">
        <v>216</v>
      </c>
      <c r="E106" s="579"/>
      <c r="F106" s="579"/>
      <c r="G106" s="580"/>
      <c r="H106" s="581">
        <v>3000</v>
      </c>
      <c r="I106" s="474"/>
      <c r="J106" s="474">
        <f t="shared" si="33"/>
        <v>3000</v>
      </c>
    </row>
    <row r="107" spans="1:10" ht="100.5" customHeight="1" x14ac:dyDescent="0.25">
      <c r="A107" s="686"/>
      <c r="B107" s="460">
        <v>85502</v>
      </c>
      <c r="C107" s="461"/>
      <c r="D107" s="462" t="s">
        <v>316</v>
      </c>
      <c r="E107" s="584">
        <f>SUM(E108:E108)</f>
        <v>7681871</v>
      </c>
      <c r="F107" s="584">
        <f t="shared" ref="F107:G107" si="34">SUM(F108:F108)</f>
        <v>0</v>
      </c>
      <c r="G107" s="585">
        <f t="shared" si="34"/>
        <v>7681871</v>
      </c>
      <c r="H107" s="465">
        <f>SUM(H109:H124)</f>
        <v>7681871</v>
      </c>
      <c r="I107" s="463">
        <f t="shared" ref="I107:J107" si="35">SUM(I109:I124)</f>
        <v>0</v>
      </c>
      <c r="J107" s="463">
        <f t="shared" si="35"/>
        <v>7681871</v>
      </c>
    </row>
    <row r="108" spans="1:10" ht="89.25" customHeight="1" x14ac:dyDescent="0.25">
      <c r="A108" s="686"/>
      <c r="B108" s="459"/>
      <c r="C108" s="440">
        <v>2010</v>
      </c>
      <c r="D108" s="441" t="s">
        <v>488</v>
      </c>
      <c r="E108" s="467">
        <v>7681871</v>
      </c>
      <c r="F108" s="467"/>
      <c r="G108" s="468">
        <f>E108+F108</f>
        <v>7681871</v>
      </c>
      <c r="H108" s="469"/>
      <c r="I108" s="470"/>
      <c r="J108" s="470"/>
    </row>
    <row r="109" spans="1:10" ht="15.75" x14ac:dyDescent="0.25">
      <c r="A109" s="686"/>
      <c r="B109" s="466"/>
      <c r="C109" s="440">
        <v>3110</v>
      </c>
      <c r="D109" s="441" t="s">
        <v>300</v>
      </c>
      <c r="E109" s="471"/>
      <c r="F109" s="471"/>
      <c r="G109" s="472"/>
      <c r="H109" s="487">
        <v>7219046</v>
      </c>
      <c r="I109" s="474">
        <v>-86000</v>
      </c>
      <c r="J109" s="474">
        <f>H109+I109</f>
        <v>7133046</v>
      </c>
    </row>
    <row r="110" spans="1:10" ht="32.25" customHeight="1" x14ac:dyDescent="0.25">
      <c r="A110" s="686"/>
      <c r="B110" s="466"/>
      <c r="C110" s="440">
        <v>4010</v>
      </c>
      <c r="D110" s="441" t="s">
        <v>144</v>
      </c>
      <c r="E110" s="475"/>
      <c r="F110" s="471"/>
      <c r="G110" s="472"/>
      <c r="H110" s="487">
        <v>100000</v>
      </c>
      <c r="I110" s="474"/>
      <c r="J110" s="474">
        <f t="shared" ref="J110:J124" si="36">H110+I110</f>
        <v>100000</v>
      </c>
    </row>
    <row r="111" spans="1:10" ht="24" x14ac:dyDescent="0.25">
      <c r="A111" s="686"/>
      <c r="B111" s="466"/>
      <c r="C111" s="440">
        <v>4040</v>
      </c>
      <c r="D111" s="441" t="s">
        <v>493</v>
      </c>
      <c r="E111" s="475"/>
      <c r="F111" s="471"/>
      <c r="G111" s="472"/>
      <c r="H111" s="487">
        <v>15100</v>
      </c>
      <c r="I111" s="474"/>
      <c r="J111" s="474">
        <f t="shared" si="36"/>
        <v>15100</v>
      </c>
    </row>
    <row r="112" spans="1:10" ht="31.5" customHeight="1" x14ac:dyDescent="0.25">
      <c r="A112" s="686"/>
      <c r="B112" s="466"/>
      <c r="C112" s="440">
        <v>4110</v>
      </c>
      <c r="D112" s="441" t="s">
        <v>146</v>
      </c>
      <c r="E112" s="475"/>
      <c r="F112" s="471"/>
      <c r="G112" s="472"/>
      <c r="H112" s="487">
        <v>270350</v>
      </c>
      <c r="I112" s="474">
        <v>86000</v>
      </c>
      <c r="J112" s="474">
        <f t="shared" si="36"/>
        <v>356350</v>
      </c>
    </row>
    <row r="113" spans="1:10" ht="55.5" customHeight="1" x14ac:dyDescent="0.25">
      <c r="A113" s="686"/>
      <c r="B113" s="466"/>
      <c r="C113" s="582">
        <v>4120</v>
      </c>
      <c r="D113" s="441" t="s">
        <v>489</v>
      </c>
      <c r="E113" s="475"/>
      <c r="F113" s="471"/>
      <c r="G113" s="472"/>
      <c r="H113" s="586">
        <v>2820</v>
      </c>
      <c r="I113" s="474"/>
      <c r="J113" s="474">
        <f t="shared" si="36"/>
        <v>2820</v>
      </c>
    </row>
    <row r="114" spans="1:10" ht="26.25" customHeight="1" x14ac:dyDescent="0.25">
      <c r="A114" s="686"/>
      <c r="B114" s="466"/>
      <c r="C114" s="440">
        <v>4170</v>
      </c>
      <c r="D114" s="441" t="s">
        <v>157</v>
      </c>
      <c r="E114" s="475"/>
      <c r="F114" s="471"/>
      <c r="G114" s="472"/>
      <c r="H114" s="487">
        <v>10000</v>
      </c>
      <c r="I114" s="474"/>
      <c r="J114" s="474">
        <f t="shared" si="36"/>
        <v>10000</v>
      </c>
    </row>
    <row r="115" spans="1:10" ht="30.75" customHeight="1" x14ac:dyDescent="0.25">
      <c r="A115" s="686"/>
      <c r="B115" s="466"/>
      <c r="C115" s="440">
        <v>4210</v>
      </c>
      <c r="D115" s="441" t="s">
        <v>150</v>
      </c>
      <c r="E115" s="475"/>
      <c r="F115" s="471"/>
      <c r="G115" s="472"/>
      <c r="H115" s="487">
        <v>12800</v>
      </c>
      <c r="I115" s="474"/>
      <c r="J115" s="474">
        <f t="shared" si="36"/>
        <v>12800</v>
      </c>
    </row>
    <row r="116" spans="1:10" ht="15.75" x14ac:dyDescent="0.25">
      <c r="A116" s="686"/>
      <c r="B116" s="466"/>
      <c r="C116" s="440">
        <v>4260</v>
      </c>
      <c r="D116" s="441" t="s">
        <v>159</v>
      </c>
      <c r="E116" s="475"/>
      <c r="F116" s="471"/>
      <c r="G116" s="472"/>
      <c r="H116" s="487">
        <v>4000</v>
      </c>
      <c r="I116" s="474"/>
      <c r="J116" s="474">
        <f t="shared" si="36"/>
        <v>4000</v>
      </c>
    </row>
    <row r="117" spans="1:10" ht="15.75" x14ac:dyDescent="0.25">
      <c r="A117" s="686"/>
      <c r="B117" s="466"/>
      <c r="C117" s="440">
        <v>4300</v>
      </c>
      <c r="D117" s="441" t="s">
        <v>152</v>
      </c>
      <c r="E117" s="475"/>
      <c r="F117" s="471"/>
      <c r="G117" s="472"/>
      <c r="H117" s="487">
        <v>39000</v>
      </c>
      <c r="I117" s="474"/>
      <c r="J117" s="474">
        <f t="shared" si="36"/>
        <v>39000</v>
      </c>
    </row>
    <row r="118" spans="1:10" ht="46.5" customHeight="1" x14ac:dyDescent="0.25">
      <c r="A118" s="686"/>
      <c r="B118" s="466"/>
      <c r="C118" s="440">
        <v>4360</v>
      </c>
      <c r="D118" s="441" t="s">
        <v>494</v>
      </c>
      <c r="E118" s="475"/>
      <c r="F118" s="471"/>
      <c r="G118" s="472"/>
      <c r="H118" s="487">
        <v>1000</v>
      </c>
      <c r="I118" s="474"/>
      <c r="J118" s="474">
        <f t="shared" si="36"/>
        <v>1000</v>
      </c>
    </row>
    <row r="119" spans="1:10" ht="15.75" x14ac:dyDescent="0.25">
      <c r="A119" s="686"/>
      <c r="B119" s="466"/>
      <c r="C119" s="440"/>
      <c r="D119" s="441"/>
      <c r="E119" s="475"/>
      <c r="F119" s="471"/>
      <c r="G119" s="472"/>
      <c r="H119" s="487"/>
      <c r="I119" s="474"/>
      <c r="J119" s="474"/>
    </row>
    <row r="120" spans="1:10" ht="15.75" x14ac:dyDescent="0.25">
      <c r="A120" s="686"/>
      <c r="B120" s="466"/>
      <c r="C120" s="440"/>
      <c r="D120" s="441"/>
      <c r="E120" s="475"/>
      <c r="F120" s="471"/>
      <c r="G120" s="472"/>
      <c r="H120" s="487"/>
      <c r="I120" s="474"/>
      <c r="J120" s="474"/>
    </row>
    <row r="121" spans="1:10" ht="15.75" x14ac:dyDescent="0.25">
      <c r="A121" s="686"/>
      <c r="B121" s="466"/>
      <c r="C121" s="440"/>
      <c r="D121" s="587"/>
      <c r="E121" s="475"/>
      <c r="F121" s="471"/>
      <c r="G121" s="472"/>
      <c r="H121" s="487"/>
      <c r="I121" s="474"/>
      <c r="J121" s="474"/>
    </row>
    <row r="122" spans="1:10" ht="15.75" x14ac:dyDescent="0.25">
      <c r="A122" s="686"/>
      <c r="B122" s="466"/>
      <c r="C122" s="440">
        <v>4430</v>
      </c>
      <c r="D122" s="587" t="s">
        <v>154</v>
      </c>
      <c r="E122" s="475"/>
      <c r="F122" s="471"/>
      <c r="G122" s="472"/>
      <c r="H122" s="487">
        <v>200</v>
      </c>
      <c r="I122" s="474"/>
      <c r="J122" s="474">
        <f t="shared" si="36"/>
        <v>200</v>
      </c>
    </row>
    <row r="123" spans="1:10" ht="42" customHeight="1" x14ac:dyDescent="0.25">
      <c r="A123" s="686"/>
      <c r="B123" s="466"/>
      <c r="C123" s="440">
        <v>4440</v>
      </c>
      <c r="D123" s="441" t="s">
        <v>214</v>
      </c>
      <c r="E123" s="475"/>
      <c r="F123" s="471"/>
      <c r="G123" s="472"/>
      <c r="H123" s="487">
        <v>4555</v>
      </c>
      <c r="I123" s="474"/>
      <c r="J123" s="474">
        <f t="shared" si="36"/>
        <v>4555</v>
      </c>
    </row>
    <row r="124" spans="1:10" ht="50.25" customHeight="1" x14ac:dyDescent="0.25">
      <c r="A124" s="466"/>
      <c r="B124" s="563"/>
      <c r="C124" s="583">
        <v>4700</v>
      </c>
      <c r="D124" s="587" t="s">
        <v>216</v>
      </c>
      <c r="E124" s="476"/>
      <c r="F124" s="467"/>
      <c r="G124" s="468"/>
      <c r="H124" s="487">
        <v>3000</v>
      </c>
      <c r="I124" s="474"/>
      <c r="J124" s="474">
        <f t="shared" si="36"/>
        <v>3000</v>
      </c>
    </row>
    <row r="125" spans="1:10" ht="27" customHeight="1" x14ac:dyDescent="0.25">
      <c r="A125" s="466"/>
      <c r="B125" s="588">
        <v>85503</v>
      </c>
      <c r="C125" s="460"/>
      <c r="D125" s="589" t="s">
        <v>115</v>
      </c>
      <c r="E125" s="590">
        <f>E126</f>
        <v>650</v>
      </c>
      <c r="F125" s="463">
        <f>F126</f>
        <v>0</v>
      </c>
      <c r="G125" s="464">
        <f>G126</f>
        <v>650</v>
      </c>
      <c r="H125" s="465">
        <f>H127+H128+H129</f>
        <v>650</v>
      </c>
      <c r="I125" s="591">
        <f>I127+I128+I129</f>
        <v>0</v>
      </c>
      <c r="J125" s="591">
        <f>J127+J128+J129</f>
        <v>650</v>
      </c>
    </row>
    <row r="126" spans="1:10" ht="93.75" customHeight="1" x14ac:dyDescent="0.25">
      <c r="A126" s="466"/>
      <c r="B126" s="672"/>
      <c r="C126" s="440">
        <v>2010</v>
      </c>
      <c r="D126" s="441" t="s">
        <v>488</v>
      </c>
      <c r="E126" s="529">
        <v>650</v>
      </c>
      <c r="F126" s="520"/>
      <c r="G126" s="573">
        <f>E126+F126</f>
        <v>650</v>
      </c>
      <c r="H126" s="592"/>
      <c r="I126" s="593"/>
      <c r="J126" s="593"/>
    </row>
    <row r="127" spans="1:10" ht="34.5" customHeight="1" x14ac:dyDescent="0.25">
      <c r="A127" s="466"/>
      <c r="B127" s="673"/>
      <c r="C127" s="440">
        <v>4010</v>
      </c>
      <c r="D127" s="441" t="s">
        <v>144</v>
      </c>
      <c r="E127" s="594"/>
      <c r="F127" s="595"/>
      <c r="G127" s="596"/>
      <c r="H127" s="597">
        <v>542.08000000000004</v>
      </c>
      <c r="I127" s="598"/>
      <c r="J127" s="598">
        <f>H127+I127</f>
        <v>542.08000000000004</v>
      </c>
    </row>
    <row r="128" spans="1:10" ht="33.75" customHeight="1" x14ac:dyDescent="0.25">
      <c r="A128" s="466"/>
      <c r="B128" s="673"/>
      <c r="C128" s="440">
        <v>4110</v>
      </c>
      <c r="D128" s="441" t="s">
        <v>146</v>
      </c>
      <c r="E128" s="594"/>
      <c r="F128" s="595"/>
      <c r="G128" s="596"/>
      <c r="H128" s="597">
        <v>94.64</v>
      </c>
      <c r="I128" s="598"/>
      <c r="J128" s="598">
        <f t="shared" ref="J128:J129" si="37">H128+I128</f>
        <v>94.64</v>
      </c>
    </row>
    <row r="129" spans="1:10" ht="55.5" customHeight="1" x14ac:dyDescent="0.25">
      <c r="A129" s="466"/>
      <c r="B129" s="674"/>
      <c r="C129" s="582">
        <v>4120</v>
      </c>
      <c r="D129" s="441" t="s">
        <v>489</v>
      </c>
      <c r="E129" s="599"/>
      <c r="F129" s="600"/>
      <c r="G129" s="601"/>
      <c r="H129" s="597">
        <v>13.28</v>
      </c>
      <c r="I129" s="598"/>
      <c r="J129" s="598">
        <f t="shared" si="37"/>
        <v>13.28</v>
      </c>
    </row>
    <row r="130" spans="1:10" ht="24" x14ac:dyDescent="0.25">
      <c r="A130" s="466"/>
      <c r="B130" s="533">
        <v>85504</v>
      </c>
      <c r="C130" s="602"/>
      <c r="D130" s="603" t="s">
        <v>117</v>
      </c>
      <c r="E130" s="604">
        <f>E131</f>
        <v>776426</v>
      </c>
      <c r="F130" s="604">
        <f t="shared" ref="F130:G130" si="38">F131</f>
        <v>0</v>
      </c>
      <c r="G130" s="604">
        <f t="shared" si="38"/>
        <v>776426</v>
      </c>
      <c r="H130" s="605">
        <f>H132+H133+H134+H135+H136+H137</f>
        <v>776426</v>
      </c>
      <c r="I130" s="605">
        <f t="shared" ref="I130:J130" si="39">I132+I133+I134+I135+I136+I137</f>
        <v>0</v>
      </c>
      <c r="J130" s="605">
        <f t="shared" si="39"/>
        <v>776426</v>
      </c>
    </row>
    <row r="131" spans="1:10" ht="93" customHeight="1" x14ac:dyDescent="0.25">
      <c r="A131" s="466"/>
      <c r="B131" s="606"/>
      <c r="C131" s="607">
        <v>2010</v>
      </c>
      <c r="D131" s="441" t="s">
        <v>488</v>
      </c>
      <c r="E131" s="599">
        <v>776426</v>
      </c>
      <c r="F131" s="600"/>
      <c r="G131" s="601">
        <f>E131+F131</f>
        <v>776426</v>
      </c>
      <c r="H131" s="597"/>
      <c r="I131" s="598"/>
      <c r="J131" s="598"/>
    </row>
    <row r="132" spans="1:10" ht="15.75" x14ac:dyDescent="0.25">
      <c r="A132" s="466"/>
      <c r="B132" s="606"/>
      <c r="C132" s="607">
        <v>3110</v>
      </c>
      <c r="D132" s="441" t="s">
        <v>300</v>
      </c>
      <c r="E132" s="599"/>
      <c r="F132" s="600"/>
      <c r="G132" s="601"/>
      <c r="H132" s="597">
        <v>751200</v>
      </c>
      <c r="I132" s="598"/>
      <c r="J132" s="598">
        <f>H132+I132</f>
        <v>751200</v>
      </c>
    </row>
    <row r="133" spans="1:10" ht="33.75" customHeight="1" x14ac:dyDescent="0.25">
      <c r="A133" s="466"/>
      <c r="B133" s="606"/>
      <c r="C133" s="607">
        <v>4010</v>
      </c>
      <c r="D133" s="441" t="s">
        <v>144</v>
      </c>
      <c r="E133" s="599"/>
      <c r="F133" s="600"/>
      <c r="G133" s="601"/>
      <c r="H133" s="597">
        <v>18800</v>
      </c>
      <c r="I133" s="598"/>
      <c r="J133" s="598">
        <f t="shared" ref="J133:J137" si="40">H133+I133</f>
        <v>18800</v>
      </c>
    </row>
    <row r="134" spans="1:10" ht="33.75" customHeight="1" x14ac:dyDescent="0.25">
      <c r="A134" s="466"/>
      <c r="B134" s="606"/>
      <c r="C134" s="607">
        <v>4110</v>
      </c>
      <c r="D134" s="441" t="s">
        <v>146</v>
      </c>
      <c r="E134" s="599"/>
      <c r="F134" s="600"/>
      <c r="G134" s="601"/>
      <c r="H134" s="597">
        <v>3222</v>
      </c>
      <c r="I134" s="598"/>
      <c r="J134" s="598">
        <f t="shared" si="40"/>
        <v>3222</v>
      </c>
    </row>
    <row r="135" spans="1:10" ht="65.25" customHeight="1" x14ac:dyDescent="0.25">
      <c r="A135" s="466"/>
      <c r="B135" s="606"/>
      <c r="C135" s="607">
        <v>4120</v>
      </c>
      <c r="D135" s="441" t="s">
        <v>489</v>
      </c>
      <c r="E135" s="599"/>
      <c r="F135" s="600"/>
      <c r="G135" s="601"/>
      <c r="H135" s="597">
        <v>450.4</v>
      </c>
      <c r="I135" s="598"/>
      <c r="J135" s="598">
        <f t="shared" si="40"/>
        <v>450.4</v>
      </c>
    </row>
    <row r="136" spans="1:10" ht="31.5" customHeight="1" x14ac:dyDescent="0.25">
      <c r="A136" s="466"/>
      <c r="B136" s="606"/>
      <c r="C136" s="607">
        <v>4210</v>
      </c>
      <c r="D136" s="441" t="s">
        <v>150</v>
      </c>
      <c r="E136" s="599"/>
      <c r="F136" s="600"/>
      <c r="G136" s="601"/>
      <c r="H136" s="597">
        <v>1000</v>
      </c>
      <c r="I136" s="598"/>
      <c r="J136" s="598">
        <f t="shared" si="40"/>
        <v>1000</v>
      </c>
    </row>
    <row r="137" spans="1:10" ht="22.5" customHeight="1" x14ac:dyDescent="0.25">
      <c r="A137" s="466"/>
      <c r="B137" s="606"/>
      <c r="C137" s="607">
        <v>4300</v>
      </c>
      <c r="D137" s="441" t="s">
        <v>152</v>
      </c>
      <c r="E137" s="599"/>
      <c r="F137" s="600"/>
      <c r="G137" s="601"/>
      <c r="H137" s="597">
        <v>1753.6</v>
      </c>
      <c r="I137" s="598"/>
      <c r="J137" s="598">
        <f t="shared" si="40"/>
        <v>1753.6</v>
      </c>
    </row>
    <row r="138" spans="1:10" ht="212.25" customHeight="1" x14ac:dyDescent="0.25">
      <c r="A138" s="466"/>
      <c r="B138" s="502">
        <v>85513</v>
      </c>
      <c r="C138" s="608"/>
      <c r="D138" s="568" t="s">
        <v>499</v>
      </c>
      <c r="E138" s="505">
        <f>E139</f>
        <v>75119</v>
      </c>
      <c r="F138" s="505">
        <f t="shared" ref="F138:G138" si="41">F139</f>
        <v>0</v>
      </c>
      <c r="G138" s="609">
        <f t="shared" si="41"/>
        <v>75119</v>
      </c>
      <c r="H138" s="539">
        <f>H140</f>
        <v>75119</v>
      </c>
      <c r="I138" s="507">
        <f t="shared" ref="I138:J138" si="42">I140</f>
        <v>0</v>
      </c>
      <c r="J138" s="507">
        <f t="shared" si="42"/>
        <v>75119</v>
      </c>
    </row>
    <row r="139" spans="1:10" ht="90.75" customHeight="1" x14ac:dyDescent="0.25">
      <c r="A139" s="466"/>
      <c r="B139" s="540"/>
      <c r="C139" s="509">
        <v>2010</v>
      </c>
      <c r="D139" s="557" t="s">
        <v>488</v>
      </c>
      <c r="E139" s="541">
        <v>75119</v>
      </c>
      <c r="F139" s="542">
        <v>0</v>
      </c>
      <c r="G139" s="610">
        <f>E139+F139</f>
        <v>75119</v>
      </c>
      <c r="H139" s="586"/>
      <c r="I139" s="470"/>
      <c r="J139" s="470"/>
    </row>
    <row r="140" spans="1:10" ht="31.5" customHeight="1" x14ac:dyDescent="0.25">
      <c r="A140" s="563"/>
      <c r="B140" s="611"/>
      <c r="C140" s="509">
        <v>4130</v>
      </c>
      <c r="D140" s="612" t="s">
        <v>298</v>
      </c>
      <c r="E140" s="541"/>
      <c r="F140" s="542"/>
      <c r="G140" s="610"/>
      <c r="H140" s="586">
        <v>75119</v>
      </c>
      <c r="I140" s="474"/>
      <c r="J140" s="474">
        <f>H140+I140</f>
        <v>75119</v>
      </c>
    </row>
    <row r="141" spans="1:10" ht="15.75" thickBot="1" x14ac:dyDescent="0.3">
      <c r="A141" s="613"/>
      <c r="B141" s="613"/>
      <c r="C141" s="613"/>
      <c r="D141" s="614" t="s">
        <v>500</v>
      </c>
      <c r="E141" s="615">
        <f>E90+E57+E26+E17+E8+E52</f>
        <v>25327268.330000002</v>
      </c>
      <c r="F141" s="615">
        <f t="shared" ref="F141" si="43">F90+F57+F26+F17+F8+F52</f>
        <v>482228.54</v>
      </c>
      <c r="G141" s="615">
        <f>G90+G57+G26+G17+G8+G52</f>
        <v>25809496.869999997</v>
      </c>
      <c r="H141" s="615">
        <f>H90+H57+H26+H17+H8+H52</f>
        <v>25327268.34</v>
      </c>
      <c r="I141" s="615">
        <f t="shared" ref="I141:J141" si="44">I90+I57+I26+I17+I8+I52</f>
        <v>482228.54</v>
      </c>
      <c r="J141" s="615">
        <f t="shared" si="44"/>
        <v>25809496.879999999</v>
      </c>
    </row>
  </sheetData>
  <mergeCells count="16">
    <mergeCell ref="H3:I3"/>
    <mergeCell ref="A4:J4"/>
    <mergeCell ref="A5:H5"/>
    <mergeCell ref="A6:A7"/>
    <mergeCell ref="B6:B7"/>
    <mergeCell ref="C6:C7"/>
    <mergeCell ref="D6:D7"/>
    <mergeCell ref="E6:G6"/>
    <mergeCell ref="H6:J6"/>
    <mergeCell ref="B126:B129"/>
    <mergeCell ref="A9:A16"/>
    <mergeCell ref="B10:B16"/>
    <mergeCell ref="B59:B61"/>
    <mergeCell ref="B80:B81"/>
    <mergeCell ref="A91:A123"/>
    <mergeCell ref="B93:B106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Zał. nr 1</vt:lpstr>
      <vt:lpstr>Zał. nr 2</vt:lpstr>
      <vt:lpstr>Zał. nr 3</vt:lpstr>
      <vt:lpstr>Zał. nr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mkachlicka</cp:lastModifiedBy>
  <cp:lastPrinted>2019-10-23T05:20:39Z</cp:lastPrinted>
  <dcterms:created xsi:type="dcterms:W3CDTF">2019-09-06T09:59:01Z</dcterms:created>
  <dcterms:modified xsi:type="dcterms:W3CDTF">2019-10-23T05:33:13Z</dcterms:modified>
</cp:coreProperties>
</file>