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Urszula\2024\SPRAWOZDANIA\SPRAW.ROCZNE DLA KOMISJI\"/>
    </mc:Choice>
  </mc:AlternateContent>
  <xr:revisionPtr revIDLastSave="0" documentId="13_ncr:1_{C7301D93-2E2B-466F-BA83-760CDBBFBA29}" xr6:coauthVersionLast="36" xr6:coauthVersionMax="36" xr10:uidLastSave="{00000000-0000-0000-0000-000000000000}"/>
  <bookViews>
    <workbookView xWindow="0" yWindow="0" windowWidth="24000" windowHeight="9525" firstSheet="3" activeTab="3" xr2:uid="{00000000-000D-0000-FFFF-FFFF00000000}"/>
  </bookViews>
  <sheets>
    <sheet name="92109 OK" sheetId="1" state="hidden" r:id="rId1"/>
    <sheet name="92116 Bib" sheetId="2" state="hidden" r:id="rId2"/>
    <sheet name="92118 M" sheetId="3" state="hidden" r:id="rId3"/>
    <sheet name="RCK" sheetId="4" r:id="rId4"/>
  </sheets>
  <definedNames>
    <definedName name="_xlnm.Print_Area" localSheetId="0">'92109 OK'!$A$1:$F$68</definedName>
    <definedName name="_xlnm.Print_Area" localSheetId="1">'92116 Bib'!$A$1:$F$65</definedName>
    <definedName name="_xlnm.Print_Area" localSheetId="2">'92118 M'!$A$1:$F$66</definedName>
    <definedName name="_xlnm.Print_Area" localSheetId="3">RCK!$A$1:$F$63</definedName>
  </definedNames>
  <calcPr calcId="191029"/>
</workbook>
</file>

<file path=xl/calcChain.xml><?xml version="1.0" encoding="utf-8"?>
<calcChain xmlns="http://schemas.openxmlformats.org/spreadsheetml/2006/main">
  <c r="F60" i="1" l="1"/>
  <c r="D62" i="3" l="1"/>
  <c r="D63" i="1" l="1"/>
  <c r="E60" i="2" l="1"/>
  <c r="H24" i="2" l="1"/>
  <c r="H24" i="3" l="1"/>
  <c r="E24" i="3" l="1"/>
  <c r="E60" i="3" l="1"/>
  <c r="E24" i="2" l="1"/>
  <c r="D46" i="1" l="1"/>
  <c r="D30" i="1"/>
  <c r="D24" i="1"/>
  <c r="D10" i="1"/>
  <c r="D60" i="1" l="1"/>
  <c r="D64" i="1" s="1"/>
  <c r="D4" i="4"/>
  <c r="E59" i="1" l="1"/>
  <c r="D57" i="4" l="1"/>
  <c r="C57" i="4"/>
  <c r="E57" i="4" l="1"/>
  <c r="E58" i="3"/>
  <c r="H58" i="3"/>
  <c r="J58" i="3"/>
  <c r="E58" i="2" l="1"/>
  <c r="H58" i="2"/>
  <c r="J58" i="2"/>
  <c r="E57" i="1"/>
  <c r="H57" i="1"/>
  <c r="J57" i="1"/>
  <c r="D44" i="4" l="1"/>
  <c r="E22" i="1"/>
  <c r="D47" i="2" l="1"/>
  <c r="H22" i="1"/>
  <c r="D42" i="4" l="1"/>
  <c r="D43" i="4"/>
  <c r="D45" i="4"/>
  <c r="D5" i="4" l="1"/>
  <c r="D6" i="4"/>
  <c r="D7" i="4"/>
  <c r="D8" i="4"/>
  <c r="D9" i="4"/>
  <c r="D22" i="4"/>
  <c r="E56" i="3"/>
  <c r="E56" i="2"/>
  <c r="E55" i="2"/>
  <c r="D59" i="4"/>
  <c r="C22" i="4"/>
  <c r="C60" i="1"/>
  <c r="E22" i="4" l="1"/>
  <c r="F24" i="4"/>
  <c r="F51" i="4"/>
  <c r="F52" i="4"/>
  <c r="F53" i="4"/>
  <c r="F54" i="4"/>
  <c r="F55" i="4"/>
  <c r="F56" i="4"/>
  <c r="F58" i="4"/>
  <c r="F59" i="4"/>
  <c r="F50" i="4"/>
  <c r="F46" i="4"/>
  <c r="F29" i="4"/>
  <c r="F30" i="4"/>
  <c r="F28" i="4"/>
  <c r="F23" i="4"/>
  <c r="F5" i="4"/>
  <c r="F6" i="4"/>
  <c r="F7" i="4"/>
  <c r="F8" i="4"/>
  <c r="F9" i="4"/>
  <c r="F10" i="4"/>
  <c r="F4" i="4"/>
  <c r="E55" i="1" l="1"/>
  <c r="D21" i="4" l="1"/>
  <c r="C55" i="4" l="1"/>
  <c r="L51" i="2" l="1"/>
  <c r="L8" i="2"/>
  <c r="M8" i="2" s="1"/>
  <c r="M51" i="2" l="1"/>
  <c r="L68" i="1"/>
  <c r="J56" i="3" l="1"/>
  <c r="J53" i="3"/>
  <c r="J5" i="2" l="1"/>
  <c r="J56" i="2"/>
  <c r="J55" i="2"/>
  <c r="J54" i="2"/>
  <c r="J53" i="2"/>
  <c r="J52" i="2"/>
  <c r="L47" i="2"/>
  <c r="L31" i="2"/>
  <c r="M31" i="2" s="1"/>
  <c r="L32" i="2"/>
  <c r="L30" i="2"/>
  <c r="M30" i="2" s="1"/>
  <c r="J31" i="2"/>
  <c r="J30" i="2"/>
  <c r="L26" i="2"/>
  <c r="L25" i="2"/>
  <c r="M25" i="2" s="1"/>
  <c r="J9" i="2"/>
  <c r="J8" i="2"/>
  <c r="J25" i="2"/>
  <c r="J7" i="2"/>
  <c r="J6" i="2"/>
  <c r="C62" i="1"/>
  <c r="J55" i="1"/>
  <c r="L30" i="3" l="1"/>
  <c r="L31" i="3"/>
  <c r="M31" i="3" s="1"/>
  <c r="L32" i="3"/>
  <c r="L47" i="3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59" i="3"/>
  <c r="M59" i="3" s="1"/>
  <c r="L60" i="3"/>
  <c r="M60" i="3" s="1"/>
  <c r="L5" i="3"/>
  <c r="M5" i="3" s="1"/>
  <c r="L6" i="3"/>
  <c r="M6" i="3" s="1"/>
  <c r="L7" i="3"/>
  <c r="M7" i="3" s="1"/>
  <c r="L8" i="3"/>
  <c r="M8" i="3" s="1"/>
  <c r="L9" i="3"/>
  <c r="M9" i="3" s="1"/>
  <c r="L10" i="3"/>
  <c r="L25" i="3"/>
  <c r="M25" i="3" s="1"/>
  <c r="L26" i="3"/>
  <c r="L4" i="3"/>
  <c r="M4" i="3" s="1"/>
  <c r="K61" i="3"/>
  <c r="I61" i="3"/>
  <c r="J31" i="3"/>
  <c r="J51" i="3"/>
  <c r="J52" i="3"/>
  <c r="J55" i="3"/>
  <c r="J57" i="3"/>
  <c r="J59" i="3"/>
  <c r="J60" i="3"/>
  <c r="J25" i="3"/>
  <c r="J5" i="3"/>
  <c r="J6" i="3"/>
  <c r="J7" i="3"/>
  <c r="J8" i="3"/>
  <c r="J9" i="3"/>
  <c r="J4" i="3"/>
  <c r="L10" i="2"/>
  <c r="L60" i="2"/>
  <c r="M60" i="2" s="1"/>
  <c r="L59" i="2"/>
  <c r="M59" i="2" s="1"/>
  <c r="L57" i="2"/>
  <c r="M57" i="2" s="1"/>
  <c r="L55" i="2"/>
  <c r="M55" i="2" s="1"/>
  <c r="L56" i="2"/>
  <c r="M56" i="2" s="1"/>
  <c r="L54" i="2"/>
  <c r="M54" i="2" s="1"/>
  <c r="L53" i="2"/>
  <c r="M53" i="2" s="1"/>
  <c r="L52" i="2"/>
  <c r="M52" i="2" s="1"/>
  <c r="J57" i="2"/>
  <c r="J59" i="2"/>
  <c r="J51" i="2"/>
  <c r="K61" i="2"/>
  <c r="I61" i="2"/>
  <c r="L5" i="2"/>
  <c r="M5" i="2" s="1"/>
  <c r="L6" i="2"/>
  <c r="M6" i="2" s="1"/>
  <c r="L7" i="2"/>
  <c r="M7" i="2" s="1"/>
  <c r="L9" i="2"/>
  <c r="M9" i="2" s="1"/>
  <c r="L4" i="2"/>
  <c r="M4" i="2" s="1"/>
  <c r="K60" i="1"/>
  <c r="J8" i="1"/>
  <c r="L61" i="3" l="1"/>
  <c r="L61" i="2"/>
  <c r="L5" i="1" l="1"/>
  <c r="M5" i="1" s="1"/>
  <c r="O5" i="1" s="1"/>
  <c r="L6" i="1"/>
  <c r="M6" i="1" s="1"/>
  <c r="O6" i="1" s="1"/>
  <c r="L7" i="1"/>
  <c r="M7" i="1" s="1"/>
  <c r="O7" i="1" s="1"/>
  <c r="L8" i="1"/>
  <c r="M8" i="1" s="1"/>
  <c r="O8" i="1" s="1"/>
  <c r="L9" i="1"/>
  <c r="M9" i="1" s="1"/>
  <c r="O9" i="1" s="1"/>
  <c r="L10" i="1"/>
  <c r="L23" i="1"/>
  <c r="L24" i="1"/>
  <c r="L28" i="1"/>
  <c r="M28" i="1" s="1"/>
  <c r="L29" i="1"/>
  <c r="M29" i="1" s="1"/>
  <c r="L30" i="1"/>
  <c r="L46" i="1"/>
  <c r="L50" i="1"/>
  <c r="M50" i="1" s="1"/>
  <c r="L51" i="1"/>
  <c r="M51" i="1" s="1"/>
  <c r="L52" i="1"/>
  <c r="M52" i="1" s="1"/>
  <c r="L53" i="1"/>
  <c r="M53" i="1" s="1"/>
  <c r="L54" i="1"/>
  <c r="M54" i="1" s="1"/>
  <c r="O54" i="1" s="1"/>
  <c r="L55" i="1"/>
  <c r="M55" i="1" s="1"/>
  <c r="L56" i="1"/>
  <c r="M56" i="1" s="1"/>
  <c r="L58" i="1"/>
  <c r="M58" i="1" s="1"/>
  <c r="L59" i="1"/>
  <c r="L4" i="1"/>
  <c r="M4" i="1" s="1"/>
  <c r="J51" i="1"/>
  <c r="J54" i="1"/>
  <c r="J56" i="1"/>
  <c r="J59" i="1"/>
  <c r="J50" i="1"/>
  <c r="J29" i="1"/>
  <c r="J28" i="1"/>
  <c r="J23" i="1"/>
  <c r="J5" i="1"/>
  <c r="J6" i="1"/>
  <c r="J7" i="1"/>
  <c r="J9" i="1"/>
  <c r="I60" i="1"/>
  <c r="M59" i="1" l="1"/>
  <c r="L60" i="1"/>
  <c r="L61" i="1" s="1"/>
  <c r="H28" i="1"/>
  <c r="J54" i="3"/>
  <c r="J53" i="1"/>
  <c r="H53" i="1" l="1"/>
  <c r="D55" i="4" l="1"/>
  <c r="E55" i="4" s="1"/>
  <c r="J58" i="1" l="1"/>
  <c r="H55" i="1"/>
  <c r="H56" i="2"/>
  <c r="H56" i="3"/>
  <c r="J52" i="1"/>
  <c r="C51" i="4" l="1"/>
  <c r="C52" i="4"/>
  <c r="C53" i="4"/>
  <c r="C54" i="4"/>
  <c r="C56" i="4"/>
  <c r="C58" i="4"/>
  <c r="C59" i="4"/>
  <c r="C50" i="4"/>
  <c r="D53" i="4"/>
  <c r="D51" i="4" l="1"/>
  <c r="D52" i="4"/>
  <c r="D54" i="4"/>
  <c r="D56" i="4"/>
  <c r="D58" i="4"/>
  <c r="D50" i="4"/>
  <c r="D48" i="4"/>
  <c r="D49" i="4"/>
  <c r="D47" i="4"/>
  <c r="D32" i="4"/>
  <c r="D33" i="4"/>
  <c r="D34" i="4"/>
  <c r="D35" i="4"/>
  <c r="D36" i="4"/>
  <c r="D37" i="4"/>
  <c r="D38" i="4"/>
  <c r="D39" i="4"/>
  <c r="D40" i="4"/>
  <c r="D41" i="4"/>
  <c r="D13" i="4"/>
  <c r="D14" i="4"/>
  <c r="D15" i="4"/>
  <c r="D16" i="4"/>
  <c r="D17" i="4"/>
  <c r="D18" i="4"/>
  <c r="D19" i="4"/>
  <c r="D20" i="4"/>
  <c r="C46" i="4"/>
  <c r="J4" i="2"/>
  <c r="C61" i="3"/>
  <c r="E57" i="2"/>
  <c r="E59" i="2"/>
  <c r="H52" i="2"/>
  <c r="H53" i="2"/>
  <c r="H54" i="2"/>
  <c r="H55" i="2"/>
  <c r="H57" i="2"/>
  <c r="H60" i="2"/>
  <c r="F60" i="4"/>
  <c r="F61" i="3"/>
  <c r="D31" i="4"/>
  <c r="D29" i="4"/>
  <c r="D26" i="4"/>
  <c r="D27" i="4"/>
  <c r="D25" i="4"/>
  <c r="D23" i="4"/>
  <c r="D12" i="4"/>
  <c r="D11" i="4"/>
  <c r="J4" i="1"/>
  <c r="M10" i="1" l="1"/>
  <c r="O10" i="1" s="1"/>
  <c r="D10" i="4"/>
  <c r="J47" i="2"/>
  <c r="M47" i="2"/>
  <c r="J10" i="1"/>
  <c r="H47" i="2"/>
  <c r="E47" i="2"/>
  <c r="C29" i="4"/>
  <c r="C30" i="4"/>
  <c r="E58" i="4" l="1"/>
  <c r="E56" i="4"/>
  <c r="E54" i="4"/>
  <c r="E53" i="4"/>
  <c r="E52" i="4"/>
  <c r="E51" i="4"/>
  <c r="E50" i="4"/>
  <c r="D46" i="4"/>
  <c r="E29" i="4"/>
  <c r="C28" i="4"/>
  <c r="D24" i="4"/>
  <c r="C24" i="4"/>
  <c r="C23" i="4"/>
  <c r="E23" i="4" s="1"/>
  <c r="C10" i="4"/>
  <c r="C9" i="4"/>
  <c r="C8" i="4"/>
  <c r="E8" i="4" s="1"/>
  <c r="C7" i="4"/>
  <c r="C6" i="4"/>
  <c r="E6" i="4" s="1"/>
  <c r="C5" i="4"/>
  <c r="C4" i="4"/>
  <c r="H60" i="3"/>
  <c r="H59" i="3"/>
  <c r="E59" i="3"/>
  <c r="H57" i="3"/>
  <c r="E57" i="3"/>
  <c r="H55" i="3"/>
  <c r="E55" i="3"/>
  <c r="H54" i="3"/>
  <c r="E54" i="3"/>
  <c r="H53" i="3"/>
  <c r="E53" i="3"/>
  <c r="H52" i="3"/>
  <c r="E52" i="3"/>
  <c r="H51" i="3"/>
  <c r="E51" i="3"/>
  <c r="D47" i="3"/>
  <c r="M47" i="3" s="1"/>
  <c r="D32" i="3"/>
  <c r="H31" i="3"/>
  <c r="E31" i="3"/>
  <c r="M30" i="3"/>
  <c r="D26" i="3"/>
  <c r="M26" i="3" s="1"/>
  <c r="H25" i="3"/>
  <c r="E25" i="3"/>
  <c r="D10" i="3"/>
  <c r="H9" i="3"/>
  <c r="E9" i="3"/>
  <c r="H8" i="3"/>
  <c r="E8" i="3"/>
  <c r="H7" i="3"/>
  <c r="E7" i="3"/>
  <c r="H6" i="3"/>
  <c r="E6" i="3"/>
  <c r="H5" i="3"/>
  <c r="E5" i="3"/>
  <c r="H4" i="3"/>
  <c r="E4" i="3"/>
  <c r="F61" i="2"/>
  <c r="E54" i="2"/>
  <c r="E53" i="2"/>
  <c r="E52" i="2"/>
  <c r="H51" i="2"/>
  <c r="E51" i="2"/>
  <c r="H31" i="2"/>
  <c r="E31" i="2"/>
  <c r="H30" i="2"/>
  <c r="E30" i="2"/>
  <c r="D26" i="2"/>
  <c r="H25" i="2"/>
  <c r="E25" i="2"/>
  <c r="D10" i="2"/>
  <c r="H9" i="2"/>
  <c r="E9" i="2"/>
  <c r="H8" i="2"/>
  <c r="E8" i="2"/>
  <c r="H7" i="2"/>
  <c r="E7" i="2"/>
  <c r="H6" i="2"/>
  <c r="E6" i="2"/>
  <c r="H5" i="2"/>
  <c r="E5" i="2"/>
  <c r="H4" i="2"/>
  <c r="E4" i="2"/>
  <c r="H59" i="1"/>
  <c r="H58" i="1"/>
  <c r="E58" i="1"/>
  <c r="H56" i="1"/>
  <c r="E56" i="1"/>
  <c r="H54" i="1"/>
  <c r="E54" i="1"/>
  <c r="E53" i="1"/>
  <c r="H52" i="1"/>
  <c r="E52" i="1"/>
  <c r="H51" i="1"/>
  <c r="E51" i="1"/>
  <c r="H50" i="1"/>
  <c r="E50" i="1"/>
  <c r="M46" i="1"/>
  <c r="H29" i="1"/>
  <c r="E29" i="1"/>
  <c r="H23" i="1"/>
  <c r="H9" i="1"/>
  <c r="E9" i="1"/>
  <c r="H8" i="1"/>
  <c r="E8" i="1"/>
  <c r="H7" i="1"/>
  <c r="E7" i="1"/>
  <c r="H6" i="1"/>
  <c r="E6" i="1"/>
  <c r="H5" i="1"/>
  <c r="E5" i="1"/>
  <c r="H4" i="1"/>
  <c r="E4" i="1"/>
  <c r="D61" i="3" l="1"/>
  <c r="M10" i="3"/>
  <c r="M10" i="2"/>
  <c r="M24" i="1"/>
  <c r="J26" i="2"/>
  <c r="M26" i="2"/>
  <c r="J32" i="3"/>
  <c r="M32" i="3"/>
  <c r="J30" i="1"/>
  <c r="M30" i="1"/>
  <c r="J10" i="3"/>
  <c r="J10" i="2"/>
  <c r="E10" i="2"/>
  <c r="H26" i="2"/>
  <c r="H30" i="3"/>
  <c r="J30" i="3"/>
  <c r="H47" i="3"/>
  <c r="J47" i="3"/>
  <c r="H24" i="1"/>
  <c r="J24" i="1"/>
  <c r="H46" i="1"/>
  <c r="J46" i="1"/>
  <c r="E26" i="2"/>
  <c r="H26" i="3"/>
  <c r="J26" i="3"/>
  <c r="C60" i="4"/>
  <c r="H30" i="1"/>
  <c r="E10" i="3"/>
  <c r="E47" i="3"/>
  <c r="E26" i="3"/>
  <c r="H10" i="3"/>
  <c r="H32" i="3"/>
  <c r="E32" i="3"/>
  <c r="H10" i="2"/>
  <c r="D32" i="2"/>
  <c r="D61" i="2" s="1"/>
  <c r="D62" i="2" s="1"/>
  <c r="D30" i="4"/>
  <c r="E30" i="4" s="1"/>
  <c r="C61" i="2"/>
  <c r="D28" i="4"/>
  <c r="E46" i="4"/>
  <c r="E24" i="4"/>
  <c r="E5" i="4"/>
  <c r="E9" i="4"/>
  <c r="E7" i="4"/>
  <c r="E4" i="4"/>
  <c r="E46" i="1"/>
  <c r="E30" i="1"/>
  <c r="E24" i="1"/>
  <c r="H10" i="1"/>
  <c r="E10" i="1"/>
  <c r="H61" i="3" l="1"/>
  <c r="H60" i="1"/>
  <c r="D60" i="4"/>
  <c r="D62" i="4" s="1"/>
  <c r="E60" i="1"/>
  <c r="M61" i="3"/>
  <c r="M60" i="1"/>
  <c r="M61" i="1" s="1"/>
  <c r="D62" i="1"/>
  <c r="E10" i="4"/>
  <c r="L62" i="2"/>
  <c r="J32" i="2"/>
  <c r="J61" i="2" s="1"/>
  <c r="M32" i="2"/>
  <c r="M61" i="2" s="1"/>
  <c r="J61" i="3"/>
  <c r="J60" i="1"/>
  <c r="J61" i="1" s="1"/>
  <c r="E61" i="3"/>
  <c r="E28" i="4"/>
  <c r="E32" i="2"/>
  <c r="H32" i="2"/>
  <c r="H59" i="2" l="1"/>
  <c r="E59" i="4" l="1"/>
  <c r="H61" i="2"/>
  <c r="E61" i="2"/>
  <c r="E60" i="4" l="1"/>
</calcChain>
</file>

<file path=xl/sharedStrings.xml><?xml version="1.0" encoding="utf-8"?>
<sst xmlns="http://schemas.openxmlformats.org/spreadsheetml/2006/main" count="308" uniqueCount="99">
  <si>
    <t>PLAN</t>
  </si>
  <si>
    <t>%</t>
  </si>
  <si>
    <t>Zobowiązania</t>
  </si>
  <si>
    <t>Zostaje</t>
  </si>
  <si>
    <t xml:space="preserve"> </t>
  </si>
  <si>
    <t>Wydatki osobowe nie zaliczone do wynagrodzeń</t>
  </si>
  <si>
    <t xml:space="preserve">Wynagrodzenia osobowe                   </t>
  </si>
  <si>
    <t xml:space="preserve">Składki na ubezpieczenia społeczne   </t>
  </si>
  <si>
    <t xml:space="preserve">Wynagrodzenia bezosobowe                </t>
  </si>
  <si>
    <t>Nagrody konkursowe</t>
  </si>
  <si>
    <t>Zakup materiałow i wyposażenia</t>
  </si>
  <si>
    <t>kwiaty, wiązanki okolicznościowe</t>
  </si>
  <si>
    <t>korespondencja</t>
  </si>
  <si>
    <t>nagrody i upominki</t>
  </si>
  <si>
    <t>czasopisma</t>
  </si>
  <si>
    <t>wyposażenie</t>
  </si>
  <si>
    <t>pozostałe</t>
  </si>
  <si>
    <t>artykuły do napraw, bieżące utrzymanie</t>
  </si>
  <si>
    <t>środki czystości</t>
  </si>
  <si>
    <t>art.papiernicze, biurowe</t>
  </si>
  <si>
    <t>drobne wyposażenie</t>
  </si>
  <si>
    <t>tusze i tonery</t>
  </si>
  <si>
    <t>Zakup energii</t>
  </si>
  <si>
    <t>energia</t>
  </si>
  <si>
    <t>c.o.</t>
  </si>
  <si>
    <t>woda</t>
  </si>
  <si>
    <t>Zakup usług remontowych</t>
  </si>
  <si>
    <t>Zakup usług zdrowotnych</t>
  </si>
  <si>
    <t>Zakup usług pozostałych</t>
  </si>
  <si>
    <t>usługi transportowe</t>
  </si>
  <si>
    <t>usługi kulturalno - rozrywkowe</t>
  </si>
  <si>
    <t>opłaty radiowo - telewizyjne</t>
  </si>
  <si>
    <t>wywóz nieczystości</t>
  </si>
  <si>
    <t>przegląd i naprawa sprzętu</t>
  </si>
  <si>
    <t>wynajem pomieszczeń i sprzętu</t>
  </si>
  <si>
    <t>ZAIKS</t>
  </si>
  <si>
    <t>prowizja bankowa</t>
  </si>
  <si>
    <t>usługi gastronomiczno-hotelarskie</t>
  </si>
  <si>
    <t>przesyłki i pobrania</t>
  </si>
  <si>
    <t>Opłaty z tyt.usług telekomunikacyjnych</t>
  </si>
  <si>
    <t>komórki</t>
  </si>
  <si>
    <t>stacjonarne</t>
  </si>
  <si>
    <t>internet</t>
  </si>
  <si>
    <t>Zakup usług - wykonanie ekspertyz,analiz,opinii</t>
  </si>
  <si>
    <t>Podróże służbowe krajowe</t>
  </si>
  <si>
    <t>Różne opłaty i składki</t>
  </si>
  <si>
    <t>Odpis na ZFŚS</t>
  </si>
  <si>
    <t>Podatek od nieruchomości</t>
  </si>
  <si>
    <t xml:space="preserve">Szkolenia pracowników          </t>
  </si>
  <si>
    <t>Amortyzacja</t>
  </si>
  <si>
    <t xml:space="preserve">Zakupy inwestycyjne </t>
  </si>
  <si>
    <t>Razem</t>
  </si>
  <si>
    <t>ZOSTAJE</t>
  </si>
  <si>
    <t>skład i druk Kuriera Rogozińskiego</t>
  </si>
  <si>
    <t xml:space="preserve"> ROGOZIŃSKIE CENTRUM KULTURY</t>
  </si>
  <si>
    <t xml:space="preserve">92118    MUZEUM       </t>
  </si>
  <si>
    <t>92116   BIBLIOTEKA</t>
  </si>
  <si>
    <t>92109   OŚRODEK KULTURY</t>
  </si>
  <si>
    <t>Podatek od towarów i usług</t>
  </si>
  <si>
    <t>dod.koszty</t>
  </si>
  <si>
    <t>Wydatki osob. nie zaliczone do wynagr. (nagrody)</t>
  </si>
  <si>
    <t>pozostało</t>
  </si>
  <si>
    <t>Plan po zmianach</t>
  </si>
  <si>
    <t>zmiany</t>
  </si>
  <si>
    <t>XII</t>
  </si>
  <si>
    <t xml:space="preserve">Zakup usług pozostałych </t>
  </si>
  <si>
    <t>XII+nagr</t>
  </si>
  <si>
    <t>przenies.do OK</t>
  </si>
  <si>
    <t>przenies.z Muz</t>
  </si>
  <si>
    <t>dot.celowa "845-4"</t>
  </si>
  <si>
    <t>przych.własne</t>
  </si>
  <si>
    <t>Pozostaje</t>
  </si>
  <si>
    <t>po zmianach</t>
  </si>
  <si>
    <t>planu</t>
  </si>
  <si>
    <t>(83.926)</t>
  </si>
  <si>
    <t>VAT</t>
  </si>
  <si>
    <t>brutto</t>
  </si>
  <si>
    <t>11.01.</t>
  </si>
  <si>
    <t xml:space="preserve"> = bez 614</t>
  </si>
  <si>
    <t>paliwo</t>
  </si>
  <si>
    <t xml:space="preserve">pozostałe </t>
  </si>
  <si>
    <r>
      <t>OGÓŁEM</t>
    </r>
    <r>
      <rPr>
        <sz val="11"/>
        <color rgb="FF0070C0"/>
        <rFont val="Calibri"/>
        <family val="2"/>
        <charset val="238"/>
        <scheme val="minor"/>
      </rPr>
      <t xml:space="preserve"> wykonanie kosztów</t>
    </r>
  </si>
  <si>
    <t>artykuły jednoraz.Ośr.za Jeziorem</t>
  </si>
  <si>
    <t>WYKONANIE  OGÓŁEM</t>
  </si>
  <si>
    <t>Zakup żywności</t>
  </si>
  <si>
    <t>raty leasingu GRENKE</t>
  </si>
  <si>
    <t>raty leasingu ALIOR</t>
  </si>
  <si>
    <t>Razem OK</t>
  </si>
  <si>
    <t>STOART</t>
  </si>
  <si>
    <t>Wpłaty na PPK finansowane przez podmiot zatrudniający</t>
  </si>
  <si>
    <t xml:space="preserve">Składki na Fundusz Pracy  oraz Solidarnościowy Fundusz Wsparcia Osób Niepełnosprawnych                </t>
  </si>
  <si>
    <t>Zakup środków dydaktycznych i książek</t>
  </si>
  <si>
    <t xml:space="preserve">Zakupy inwestycyjne/muzealia </t>
  </si>
  <si>
    <t>Zakupy inwestycyjne / muzealia</t>
  </si>
  <si>
    <t>ZAKUPY INWESTYCYJNE</t>
  </si>
  <si>
    <t>Rogoźno, dnia 24.01.2025 r</t>
  </si>
  <si>
    <t>WYKONANIE KOSZTÓW NA DZIEŃ 31 GRUDNIA 2024 r</t>
  </si>
  <si>
    <t>PLAN   na  31.12.2024</t>
  </si>
  <si>
    <t>na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</si>
</sst>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i/>
      <sz val="10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b/>
      <sz val="10"/>
      <color theme="3" tint="0.399975585192419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0" xfId="0" applyFont="1"/>
    <xf numFmtId="4" fontId="0" fillId="0" borderId="8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4" fontId="7" fillId="0" borderId="8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2"/>
    </xf>
    <xf numFmtId="4" fontId="7" fillId="0" borderId="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2"/>
    </xf>
    <xf numFmtId="4" fontId="7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2"/>
    </xf>
    <xf numFmtId="0" fontId="8" fillId="0" borderId="20" xfId="0" applyFont="1" applyBorder="1" applyAlignment="1">
      <alignment horizontal="left" vertical="center" indent="2"/>
    </xf>
    <xf numFmtId="0" fontId="8" fillId="0" borderId="21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indent="1"/>
    </xf>
    <xf numFmtId="4" fontId="5" fillId="0" borderId="14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4" fontId="0" fillId="0" borderId="23" xfId="0" applyNumberFormat="1" applyFont="1" applyBorder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" fontId="9" fillId="0" borderId="19" xfId="0" applyNumberFormat="1" applyFont="1" applyBorder="1"/>
    <xf numFmtId="4" fontId="0" fillId="0" borderId="16" xfId="0" applyNumberFormat="1" applyFont="1" applyBorder="1" applyAlignment="1">
      <alignment horizontal="center"/>
    </xf>
    <xf numFmtId="4" fontId="9" fillId="0" borderId="20" xfId="0" applyNumberFormat="1" applyFont="1" applyBorder="1"/>
    <xf numFmtId="4" fontId="0" fillId="0" borderId="17" xfId="0" applyNumberFormat="1" applyFont="1" applyBorder="1" applyAlignment="1">
      <alignment horizontal="center"/>
    </xf>
    <xf numFmtId="4" fontId="9" fillId="0" borderId="21" xfId="0" applyNumberFormat="1" applyFont="1" applyBorder="1"/>
    <xf numFmtId="0" fontId="2" fillId="0" borderId="11" xfId="0" applyFont="1" applyBorder="1" applyAlignment="1">
      <alignment horizontal="left" vertical="center" indent="1"/>
    </xf>
    <xf numFmtId="164" fontId="0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2" fillId="0" borderId="0" xfId="0" applyNumberFormat="1" applyFont="1" applyAlignment="1">
      <alignment vertical="center"/>
    </xf>
    <xf numFmtId="4" fontId="3" fillId="0" borderId="1" xfId="0" applyNumberFormat="1" applyFont="1" applyBorder="1"/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164" fontId="1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164" fontId="13" fillId="0" borderId="0" xfId="0" applyNumberFormat="1" applyFont="1" applyFill="1"/>
    <xf numFmtId="4" fontId="3" fillId="0" borderId="5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4" fontId="9" fillId="0" borderId="2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right"/>
    </xf>
    <xf numFmtId="4" fontId="3" fillId="0" borderId="12" xfId="0" applyNumberFormat="1" applyFont="1" applyBorder="1"/>
    <xf numFmtId="4" fontId="3" fillId="0" borderId="5" xfId="0" applyNumberFormat="1" applyFont="1" applyBorder="1"/>
    <xf numFmtId="4" fontId="3" fillId="0" borderId="5" xfId="0" applyNumberFormat="1" applyFont="1" applyFill="1" applyBorder="1"/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" fontId="7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/>
    </xf>
    <xf numFmtId="4" fontId="0" fillId="0" borderId="8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8" xfId="0" applyNumberFormat="1" applyFont="1" applyBorder="1"/>
    <xf numFmtId="164" fontId="0" fillId="0" borderId="9" xfId="0" applyNumberFormat="1" applyFont="1" applyBorder="1"/>
    <xf numFmtId="164" fontId="0" fillId="0" borderId="8" xfId="0" applyNumberFormat="1" applyFont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164" fontId="0" fillId="0" borderId="33" xfId="0" applyNumberFormat="1" applyFont="1" applyBorder="1" applyAlignment="1">
      <alignment vertical="center"/>
    </xf>
    <xf numFmtId="164" fontId="0" fillId="3" borderId="8" xfId="0" applyNumberFormat="1" applyFont="1" applyFill="1" applyBorder="1" applyAlignment="1">
      <alignment vertical="center"/>
    </xf>
    <xf numFmtId="164" fontId="0" fillId="3" borderId="9" xfId="0" applyNumberFormat="1" applyFont="1" applyFill="1" applyBorder="1" applyAlignment="1">
      <alignment vertical="center"/>
    </xf>
    <xf numFmtId="164" fontId="0" fillId="3" borderId="23" xfId="0" applyNumberFormat="1" applyFont="1" applyFill="1" applyBorder="1" applyAlignment="1">
      <alignment vertical="center"/>
    </xf>
    <xf numFmtId="164" fontId="0" fillId="3" borderId="33" xfId="0" applyNumberFormat="1" applyFont="1" applyFill="1" applyBorder="1" applyAlignment="1">
      <alignment vertical="center"/>
    </xf>
    <xf numFmtId="164" fontId="0" fillId="3" borderId="8" xfId="0" applyNumberFormat="1" applyFont="1" applyFill="1" applyBorder="1"/>
    <xf numFmtId="164" fontId="0" fillId="3" borderId="9" xfId="0" applyNumberFormat="1" applyFont="1" applyFill="1" applyBorder="1"/>
    <xf numFmtId="164" fontId="0" fillId="3" borderId="7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11" fillId="3" borderId="9" xfId="0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0" fillId="3" borderId="4" xfId="0" applyNumberForma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3" fillId="0" borderId="5" xfId="0" applyNumberFormat="1" applyFont="1" applyBorder="1" applyAlignment="1">
      <alignment horizontal="right"/>
    </xf>
    <xf numFmtId="164" fontId="3" fillId="0" borderId="12" xfId="0" applyNumberFormat="1" applyFont="1" applyBorder="1"/>
    <xf numFmtId="164" fontId="3" fillId="0" borderId="1" xfId="0" applyNumberFormat="1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3" fillId="0" borderId="5" xfId="0" applyNumberFormat="1" applyFont="1" applyBorder="1"/>
    <xf numFmtId="164" fontId="3" fillId="0" borderId="11" xfId="0" applyNumberFormat="1" applyFont="1" applyBorder="1"/>
    <xf numFmtId="164" fontId="4" fillId="0" borderId="14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17" fillId="0" borderId="0" xfId="0" applyNumberFormat="1" applyFont="1" applyFill="1" applyBorder="1" applyAlignment="1">
      <alignment horizontal="right" vertical="center"/>
    </xf>
    <xf numFmtId="164" fontId="18" fillId="0" borderId="9" xfId="0" applyNumberFormat="1" applyFont="1" applyBorder="1"/>
    <xf numFmtId="164" fontId="18" fillId="0" borderId="9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164" fontId="0" fillId="0" borderId="34" xfId="0" applyNumberFormat="1" applyFont="1" applyBorder="1"/>
    <xf numFmtId="164" fontId="0" fillId="3" borderId="34" xfId="0" applyNumberFormat="1" applyFont="1" applyFill="1" applyBorder="1"/>
    <xf numFmtId="164" fontId="0" fillId="0" borderId="23" xfId="0" applyNumberFormat="1" applyFont="1" applyBorder="1"/>
    <xf numFmtId="164" fontId="0" fillId="3" borderId="23" xfId="0" applyNumberFormat="1" applyFont="1" applyFill="1" applyBorder="1"/>
    <xf numFmtId="49" fontId="20" fillId="0" borderId="0" xfId="0" applyNumberFormat="1" applyFont="1"/>
    <xf numFmtId="164" fontId="20" fillId="0" borderId="0" xfId="0" applyNumberFormat="1" applyFont="1" applyAlignment="1">
      <alignment horizontal="left" vertical="center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vertical="center"/>
    </xf>
    <xf numFmtId="164" fontId="11" fillId="3" borderId="31" xfId="0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3" borderId="13" xfId="0" applyNumberFormat="1" applyFont="1" applyFill="1" applyBorder="1" applyAlignment="1">
      <alignment vertical="center"/>
    </xf>
    <xf numFmtId="164" fontId="19" fillId="0" borderId="8" xfId="0" applyNumberFormat="1" applyFont="1" applyBorder="1" applyAlignment="1">
      <alignment vertical="center"/>
    </xf>
    <xf numFmtId="164" fontId="19" fillId="0" borderId="8" xfId="0" applyNumberFormat="1" applyFont="1" applyFill="1" applyBorder="1" applyAlignment="1">
      <alignment vertical="center"/>
    </xf>
    <xf numFmtId="164" fontId="19" fillId="0" borderId="9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vertical="center"/>
    </xf>
    <xf numFmtId="164" fontId="19" fillId="0" borderId="13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0" fillId="3" borderId="33" xfId="0" applyNumberFormat="1" applyFont="1" applyFill="1" applyBorder="1"/>
    <xf numFmtId="0" fontId="19" fillId="0" borderId="0" xfId="0" applyFont="1"/>
    <xf numFmtId="164" fontId="19" fillId="0" borderId="8" xfId="0" applyNumberFormat="1" applyFont="1" applyBorder="1"/>
    <xf numFmtId="164" fontId="19" fillId="0" borderId="9" xfId="0" applyNumberFormat="1" applyFont="1" applyBorder="1"/>
    <xf numFmtId="164" fontId="19" fillId="0" borderId="23" xfId="0" applyNumberFormat="1" applyFont="1" applyBorder="1"/>
    <xf numFmtId="164" fontId="19" fillId="0" borderId="34" xfId="0" applyNumberFormat="1" applyFont="1" applyBorder="1"/>
    <xf numFmtId="164" fontId="19" fillId="0" borderId="0" xfId="0" applyNumberFormat="1" applyFont="1"/>
    <xf numFmtId="164" fontId="19" fillId="0" borderId="32" xfId="0" applyNumberFormat="1" applyFont="1" applyBorder="1"/>
    <xf numFmtId="164" fontId="19" fillId="0" borderId="4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164" fontId="19" fillId="0" borderId="23" xfId="0" applyNumberFormat="1" applyFont="1" applyBorder="1" applyAlignment="1">
      <alignment vertical="center"/>
    </xf>
    <xf numFmtId="164" fontId="19" fillId="0" borderId="33" xfId="0" applyNumberFormat="1" applyFont="1" applyBorder="1" applyAlignment="1">
      <alignment vertical="center"/>
    </xf>
    <xf numFmtId="164" fontId="19" fillId="0" borderId="32" xfId="0" applyNumberFormat="1" applyFont="1" applyBorder="1" applyAlignment="1">
      <alignment vertical="center"/>
    </xf>
    <xf numFmtId="164" fontId="19" fillId="2" borderId="0" xfId="0" applyNumberFormat="1" applyFont="1" applyFill="1" applyAlignment="1">
      <alignment vertical="center"/>
    </xf>
    <xf numFmtId="164" fontId="20" fillId="2" borderId="0" xfId="0" applyNumberFormat="1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8" xfId="0" applyNumberFormat="1" applyFont="1" applyBorder="1" applyAlignment="1">
      <alignment vertical="center"/>
    </xf>
    <xf numFmtId="4" fontId="25" fillId="0" borderId="13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5" fillId="0" borderId="13" xfId="0" applyNumberFormat="1" applyFont="1" applyBorder="1" applyAlignment="1">
      <alignment vertical="center"/>
    </xf>
    <xf numFmtId="0" fontId="24" fillId="0" borderId="0" xfId="0" applyFont="1"/>
    <xf numFmtId="4" fontId="24" fillId="0" borderId="8" xfId="0" applyNumberFormat="1" applyFont="1" applyBorder="1"/>
    <xf numFmtId="4" fontId="24" fillId="0" borderId="4" xfId="0" applyNumberFormat="1" applyFont="1" applyBorder="1"/>
    <xf numFmtId="4" fontId="26" fillId="0" borderId="16" xfId="0" applyNumberFormat="1" applyFont="1" applyBorder="1"/>
    <xf numFmtId="4" fontId="26" fillId="0" borderId="17" xfId="0" applyNumberFormat="1" applyFont="1" applyBorder="1"/>
    <xf numFmtId="4" fontId="26" fillId="0" borderId="18" xfId="0" applyNumberFormat="1" applyFont="1" applyBorder="1"/>
    <xf numFmtId="4" fontId="24" fillId="0" borderId="7" xfId="0" applyNumberFormat="1" applyFont="1" applyBorder="1"/>
    <xf numFmtId="4" fontId="23" fillId="0" borderId="13" xfId="0" applyNumberFormat="1" applyFont="1" applyBorder="1" applyAlignment="1">
      <alignment vertical="center"/>
    </xf>
    <xf numFmtId="4" fontId="24" fillId="0" borderId="0" xfId="0" applyNumberFormat="1" applyFont="1"/>
    <xf numFmtId="4" fontId="25" fillId="0" borderId="0" xfId="0" applyNumberFormat="1" applyFont="1" applyBorder="1" applyAlignment="1">
      <alignment vertical="center"/>
    </xf>
    <xf numFmtId="164" fontId="24" fillId="0" borderId="0" xfId="0" applyNumberFormat="1" applyFont="1"/>
    <xf numFmtId="164" fontId="0" fillId="0" borderId="8" xfId="0" applyNumberFormat="1" applyFont="1" applyFill="1" applyBorder="1" applyAlignment="1">
      <alignment vertical="center"/>
    </xf>
    <xf numFmtId="164" fontId="0" fillId="0" borderId="8" xfId="0" applyNumberFormat="1" applyFont="1" applyFill="1" applyBorder="1"/>
    <xf numFmtId="164" fontId="14" fillId="0" borderId="0" xfId="0" applyNumberFormat="1" applyFont="1"/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164" fontId="28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29" fillId="4" borderId="0" xfId="0" applyNumberFormat="1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164" fontId="9" fillId="0" borderId="36" xfId="0" applyNumberFormat="1" applyFont="1" applyBorder="1" applyAlignment="1">
      <alignment vertical="center"/>
    </xf>
    <xf numFmtId="4" fontId="26" fillId="0" borderId="35" xfId="0" applyNumberFormat="1" applyFont="1" applyBorder="1"/>
    <xf numFmtId="164" fontId="9" fillId="0" borderId="36" xfId="0" applyNumberFormat="1" applyFont="1" applyBorder="1"/>
    <xf numFmtId="4" fontId="9" fillId="0" borderId="20" xfId="0" applyNumberFormat="1" applyFont="1" applyFill="1" applyBorder="1" applyAlignment="1">
      <alignment vertical="center"/>
    </xf>
    <xf numFmtId="0" fontId="4" fillId="0" borderId="0" xfId="0" applyFont="1"/>
    <xf numFmtId="4" fontId="3" fillId="0" borderId="2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Alignment="1">
      <alignment vertical="center"/>
    </xf>
    <xf numFmtId="164" fontId="24" fillId="5" borderId="37" xfId="0" applyNumberFormat="1" applyFont="1" applyFill="1" applyBorder="1" applyAlignment="1">
      <alignment vertical="center"/>
    </xf>
    <xf numFmtId="164" fontId="3" fillId="5" borderId="37" xfId="0" applyNumberFormat="1" applyFont="1" applyFill="1" applyBorder="1" applyAlignment="1">
      <alignment vertical="center"/>
    </xf>
    <xf numFmtId="164" fontId="29" fillId="5" borderId="37" xfId="0" applyNumberFormat="1" applyFont="1" applyFill="1" applyBorder="1" applyAlignment="1">
      <alignment vertical="center"/>
    </xf>
    <xf numFmtId="164" fontId="14" fillId="5" borderId="37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 indent="1"/>
    </xf>
    <xf numFmtId="0" fontId="0" fillId="0" borderId="14" xfId="0" applyBorder="1" applyAlignment="1">
      <alignment vertical="center"/>
    </xf>
    <xf numFmtId="164" fontId="31" fillId="0" borderId="2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16" fillId="0" borderId="13" xfId="0" applyNumberFormat="1" applyFont="1" applyBorder="1" applyAlignment="1">
      <alignment vertical="center"/>
    </xf>
    <xf numFmtId="4" fontId="32" fillId="0" borderId="13" xfId="0" applyNumberFormat="1" applyFont="1" applyBorder="1" applyAlignment="1">
      <alignment vertical="center"/>
    </xf>
    <xf numFmtId="164" fontId="23" fillId="0" borderId="13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2"/>
    </xf>
    <xf numFmtId="4" fontId="4" fillId="0" borderId="27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4" fontId="4" fillId="0" borderId="28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27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2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indent="1"/>
    </xf>
    <xf numFmtId="4" fontId="24" fillId="0" borderId="4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0" fontId="1" fillId="0" borderId="0" xfId="0" applyFont="1"/>
    <xf numFmtId="4" fontId="9" fillId="0" borderId="36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left" vertical="center" indent="2"/>
    </xf>
    <xf numFmtId="4" fontId="9" fillId="0" borderId="35" xfId="0" applyNumberFormat="1" applyFont="1" applyBorder="1" applyAlignment="1">
      <alignment vertical="center"/>
    </xf>
    <xf numFmtId="0" fontId="0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 indent="2"/>
    </xf>
    <xf numFmtId="4" fontId="11" fillId="0" borderId="8" xfId="0" applyNumberFormat="1" applyFont="1" applyBorder="1" applyAlignment="1">
      <alignment vertical="center"/>
    </xf>
    <xf numFmtId="164" fontId="24" fillId="6" borderId="8" xfId="0" applyNumberFormat="1" applyFont="1" applyFill="1" applyBorder="1" applyAlignment="1">
      <alignment vertical="center"/>
    </xf>
    <xf numFmtId="164" fontId="0" fillId="6" borderId="0" xfId="0" applyNumberFormat="1" applyFont="1" applyFill="1"/>
    <xf numFmtId="164" fontId="3" fillId="6" borderId="12" xfId="0" applyNumberFormat="1" applyFont="1" applyFill="1" applyBorder="1"/>
    <xf numFmtId="164" fontId="24" fillId="6" borderId="4" xfId="0" applyNumberFormat="1" applyFont="1" applyFill="1" applyBorder="1" applyAlignment="1">
      <alignment vertical="center"/>
    </xf>
    <xf numFmtId="4" fontId="24" fillId="6" borderId="8" xfId="0" applyNumberFormat="1" applyFont="1" applyFill="1" applyBorder="1" applyAlignment="1">
      <alignment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4" fontId="24" fillId="6" borderId="8" xfId="0" applyNumberFormat="1" applyFont="1" applyFill="1" applyBorder="1"/>
    <xf numFmtId="0" fontId="0" fillId="6" borderId="0" xfId="0" applyFont="1" applyFill="1"/>
    <xf numFmtId="4" fontId="0" fillId="0" borderId="35" xfId="0" applyNumberFormat="1" applyFont="1" applyBorder="1" applyAlignment="1">
      <alignment horizontal="center"/>
    </xf>
    <xf numFmtId="4" fontId="9" fillId="0" borderId="36" xfId="0" applyNumberFormat="1" applyFont="1" applyBorder="1"/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164" fontId="0" fillId="0" borderId="0" xfId="0" applyNumberFormat="1"/>
    <xf numFmtId="0" fontId="13" fillId="0" borderId="0" xfId="0" applyFont="1" applyAlignment="1">
      <alignment vertical="center"/>
    </xf>
    <xf numFmtId="0" fontId="0" fillId="0" borderId="0" xfId="0" applyFont="1" applyFill="1" applyBorder="1"/>
    <xf numFmtId="0" fontId="13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64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9" fontId="35" fillId="0" borderId="0" xfId="0" applyNumberFormat="1" applyFont="1" applyAlignment="1">
      <alignment vertical="center"/>
    </xf>
    <xf numFmtId="164" fontId="35" fillId="0" borderId="0" xfId="0" applyNumberFormat="1" applyFont="1" applyBorder="1" applyAlignment="1">
      <alignment vertical="center"/>
    </xf>
    <xf numFmtId="164" fontId="36" fillId="0" borderId="0" xfId="0" applyNumberFormat="1" applyFont="1"/>
    <xf numFmtId="0" fontId="35" fillId="0" borderId="0" xfId="0" applyFont="1"/>
    <xf numFmtId="0" fontId="35" fillId="6" borderId="0" xfId="0" applyFont="1" applyFill="1" applyAlignment="1">
      <alignment vertical="center"/>
    </xf>
    <xf numFmtId="164" fontId="37" fillId="0" borderId="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6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0" fontId="38" fillId="6" borderId="0" xfId="0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/>
    <xf numFmtId="4" fontId="26" fillId="6" borderId="35" xfId="0" applyNumberFormat="1" applyFont="1" applyFill="1" applyBorder="1" applyAlignment="1">
      <alignment vertical="center"/>
    </xf>
    <xf numFmtId="4" fontId="26" fillId="6" borderId="18" xfId="0" applyNumberFormat="1" applyFont="1" applyFill="1" applyBorder="1" applyAlignment="1">
      <alignment vertical="center"/>
    </xf>
    <xf numFmtId="4" fontId="24" fillId="6" borderId="4" xfId="0" applyNumberFormat="1" applyFont="1" applyFill="1" applyBorder="1" applyAlignment="1">
      <alignment vertical="center"/>
    </xf>
    <xf numFmtId="4" fontId="26" fillId="6" borderId="16" xfId="0" applyNumberFormat="1" applyFont="1" applyFill="1" applyBorder="1" applyAlignment="1">
      <alignment vertical="center"/>
    </xf>
    <xf numFmtId="164" fontId="13" fillId="0" borderId="0" xfId="0" applyNumberFormat="1" applyFont="1"/>
    <xf numFmtId="4" fontId="24" fillId="6" borderId="4" xfId="0" applyNumberFormat="1" applyFont="1" applyFill="1" applyBorder="1"/>
    <xf numFmtId="4" fontId="26" fillId="6" borderId="16" xfId="0" applyNumberFormat="1" applyFont="1" applyFill="1" applyBorder="1"/>
    <xf numFmtId="4" fontId="26" fillId="6" borderId="17" xfId="0" applyNumberFormat="1" applyFont="1" applyFill="1" applyBorder="1"/>
    <xf numFmtId="4" fontId="26" fillId="6" borderId="35" xfId="0" applyNumberFormat="1" applyFont="1" applyFill="1" applyBorder="1"/>
    <xf numFmtId="4" fontId="26" fillId="6" borderId="18" xfId="0" applyNumberFormat="1" applyFont="1" applyFill="1" applyBorder="1"/>
    <xf numFmtId="4" fontId="24" fillId="6" borderId="9" xfId="0" applyNumberFormat="1" applyFont="1" applyFill="1" applyBorder="1"/>
    <xf numFmtId="4" fontId="24" fillId="6" borderId="7" xfId="0" applyNumberFormat="1" applyFont="1" applyFill="1" applyBorder="1"/>
    <xf numFmtId="164" fontId="27" fillId="6" borderId="16" xfId="0" applyNumberFormat="1" applyFont="1" applyFill="1" applyBorder="1" applyAlignment="1">
      <alignment vertical="center"/>
    </xf>
    <xf numFmtId="164" fontId="27" fillId="6" borderId="17" xfId="0" applyNumberFormat="1" applyFont="1" applyFill="1" applyBorder="1" applyAlignment="1">
      <alignment vertical="center"/>
    </xf>
    <xf numFmtId="164" fontId="27" fillId="6" borderId="35" xfId="0" applyNumberFormat="1" applyFont="1" applyFill="1" applyBorder="1" applyAlignment="1">
      <alignment vertical="center"/>
    </xf>
    <xf numFmtId="164" fontId="27" fillId="6" borderId="36" xfId="0" applyNumberFormat="1" applyFont="1" applyFill="1" applyBorder="1" applyAlignment="1">
      <alignment vertical="center"/>
    </xf>
    <xf numFmtId="164" fontId="24" fillId="6" borderId="21" xfId="0" applyNumberFormat="1" applyFont="1" applyFill="1" applyBorder="1" applyAlignment="1">
      <alignment vertical="center"/>
    </xf>
    <xf numFmtId="164" fontId="27" fillId="6" borderId="24" xfId="0" applyNumberFormat="1" applyFont="1" applyFill="1" applyBorder="1" applyAlignment="1">
      <alignment vertical="center"/>
    </xf>
    <xf numFmtId="164" fontId="27" fillId="6" borderId="25" xfId="0" applyNumberFormat="1" applyFont="1" applyFill="1" applyBorder="1" applyAlignment="1">
      <alignment vertical="center"/>
    </xf>
    <xf numFmtId="164" fontId="24" fillId="6" borderId="18" xfId="0" applyNumberFormat="1" applyFont="1" applyFill="1" applyBorder="1" applyAlignment="1">
      <alignment vertical="center"/>
    </xf>
    <xf numFmtId="164" fontId="24" fillId="6" borderId="23" xfId="0" applyNumberFormat="1" applyFont="1" applyFill="1" applyBorder="1" applyAlignment="1">
      <alignment vertical="center"/>
    </xf>
    <xf numFmtId="4" fontId="26" fillId="6" borderId="17" xfId="0" applyNumberFormat="1" applyFont="1" applyFill="1" applyBorder="1" applyAlignment="1">
      <alignment vertical="center"/>
    </xf>
    <xf numFmtId="164" fontId="3" fillId="6" borderId="12" xfId="0" applyNumberFormat="1" applyFont="1" applyFill="1" applyBorder="1" applyAlignment="1">
      <alignment vertical="center"/>
    </xf>
    <xf numFmtId="164" fontId="0" fillId="6" borderId="0" xfId="0" applyNumberFormat="1" applyFont="1" applyFill="1" applyAlignment="1">
      <alignment vertical="center"/>
    </xf>
    <xf numFmtId="4" fontId="3" fillId="6" borderId="12" xfId="0" applyNumberFormat="1" applyFont="1" applyFill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19" fillId="6" borderId="0" xfId="0" applyNumberFormat="1" applyFont="1" applyFill="1" applyAlignment="1">
      <alignment vertical="center"/>
    </xf>
    <xf numFmtId="164" fontId="24" fillId="6" borderId="0" xfId="0" applyNumberFormat="1" applyFont="1" applyFill="1" applyAlignment="1">
      <alignment vertical="center"/>
    </xf>
    <xf numFmtId="164" fontId="1" fillId="6" borderId="0" xfId="0" applyNumberFormat="1" applyFont="1" applyFill="1"/>
    <xf numFmtId="164" fontId="19" fillId="6" borderId="0" xfId="0" applyNumberFormat="1" applyFont="1" applyFill="1"/>
    <xf numFmtId="164" fontId="3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vertical="center"/>
    </xf>
    <xf numFmtId="164" fontId="39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" fontId="24" fillId="6" borderId="7" xfId="0" applyNumberFormat="1" applyFont="1" applyFill="1" applyBorder="1" applyAlignment="1">
      <alignment vertical="center"/>
    </xf>
    <xf numFmtId="0" fontId="23" fillId="0" borderId="0" xfId="0" applyFont="1"/>
    <xf numFmtId="164" fontId="4" fillId="0" borderId="0" xfId="0" applyNumberFormat="1" applyFont="1"/>
    <xf numFmtId="164" fontId="24" fillId="6" borderId="12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0" fillId="0" borderId="0" xfId="0" applyFont="1" applyBorder="1"/>
    <xf numFmtId="164" fontId="3" fillId="0" borderId="0" xfId="0" applyNumberFormat="1" applyFont="1" applyBorder="1"/>
    <xf numFmtId="0" fontId="0" fillId="6" borderId="0" xfId="0" applyFont="1" applyFill="1" applyBorder="1"/>
    <xf numFmtId="164" fontId="3" fillId="6" borderId="0" xfId="0" applyNumberFormat="1" applyFont="1" applyFill="1" applyBorder="1"/>
    <xf numFmtId="4" fontId="5" fillId="0" borderId="39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164" fontId="5" fillId="6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" fontId="3" fillId="6" borderId="2" xfId="0" applyNumberFormat="1" applyFont="1" applyFill="1" applyBorder="1" applyAlignment="1">
      <alignment horizontal="right" vertical="center"/>
    </xf>
    <xf numFmtId="4" fontId="11" fillId="0" borderId="27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left" vertical="center" indent="3"/>
    </xf>
    <xf numFmtId="0" fontId="5" fillId="0" borderId="15" xfId="0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vertical="center" indent="3"/>
    </xf>
    <xf numFmtId="0" fontId="5" fillId="0" borderId="5" xfId="0" applyFont="1" applyBorder="1" applyAlignment="1">
      <alignment horizontal="left" vertical="center" indent="3"/>
    </xf>
    <xf numFmtId="0" fontId="5" fillId="0" borderId="6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5"/>
  <sheetViews>
    <sheetView view="pageBreakPreview" zoomScale="60" zoomScaleNormal="120" workbookViewId="0">
      <pane ySplit="3" topLeftCell="A29" activePane="bottomLeft" state="frozen"/>
      <selection pane="bottomLeft" activeCell="C60" sqref="C60"/>
    </sheetView>
  </sheetViews>
  <sheetFormatPr defaultRowHeight="15" x14ac:dyDescent="0.25"/>
  <cols>
    <col min="1" max="1" width="6.7109375" style="12" customWidth="1"/>
    <col min="2" max="2" width="39.5703125" style="12" customWidth="1"/>
    <col min="3" max="3" width="12.85546875" style="177" customWidth="1"/>
    <col min="4" max="4" width="13" style="60" customWidth="1"/>
    <col min="5" max="5" width="8.85546875" style="12" customWidth="1"/>
    <col min="6" max="6" width="12" style="12" customWidth="1"/>
    <col min="7" max="7" width="1.28515625" style="12" customWidth="1"/>
    <col min="8" max="8" width="11.7109375" style="45" customWidth="1"/>
    <col min="9" max="9" width="11.140625" style="45" hidden="1" customWidth="1"/>
    <col min="10" max="10" width="12" style="45" hidden="1" customWidth="1"/>
    <col min="11" max="11" width="11.42578125" style="45" hidden="1" customWidth="1"/>
    <col min="12" max="12" width="14.140625" style="141" hidden="1" customWidth="1"/>
    <col min="13" max="13" width="12.42578125" style="45" hidden="1" customWidth="1"/>
    <col min="14" max="14" width="10" style="45" hidden="1" customWidth="1"/>
    <col min="15" max="15" width="9.140625" style="12" hidden="1" customWidth="1"/>
    <col min="16" max="16" width="9.85546875" style="12" hidden="1" customWidth="1"/>
    <col min="17" max="17" width="8.140625" style="12" customWidth="1"/>
    <col min="18" max="18" width="11.85546875" style="12" customWidth="1"/>
    <col min="19" max="19" width="58" style="12" customWidth="1"/>
    <col min="20" max="20" width="14.85546875" style="12" customWidth="1"/>
    <col min="21" max="257" width="9.140625" style="12"/>
    <col min="258" max="258" width="6.7109375" style="12" customWidth="1"/>
    <col min="259" max="259" width="40.5703125" style="12" customWidth="1"/>
    <col min="260" max="260" width="11.7109375" style="12" bestFit="1" customWidth="1"/>
    <col min="261" max="261" width="13" style="12" customWidth="1"/>
    <col min="262" max="262" width="8.85546875" style="12" customWidth="1"/>
    <col min="263" max="263" width="15" style="12" customWidth="1"/>
    <col min="264" max="264" width="2.7109375" style="12" customWidth="1"/>
    <col min="265" max="265" width="11.7109375" style="12" customWidth="1"/>
    <col min="266" max="513" width="9.140625" style="12"/>
    <col min="514" max="514" width="6.7109375" style="12" customWidth="1"/>
    <col min="515" max="515" width="40.5703125" style="12" customWidth="1"/>
    <col min="516" max="516" width="11.7109375" style="12" bestFit="1" customWidth="1"/>
    <col min="517" max="517" width="13" style="12" customWidth="1"/>
    <col min="518" max="518" width="8.85546875" style="12" customWidth="1"/>
    <col min="519" max="519" width="15" style="12" customWidth="1"/>
    <col min="520" max="520" width="2.7109375" style="12" customWidth="1"/>
    <col min="521" max="521" width="11.7109375" style="12" customWidth="1"/>
    <col min="522" max="769" width="9.140625" style="12"/>
    <col min="770" max="770" width="6.7109375" style="12" customWidth="1"/>
    <col min="771" max="771" width="40.5703125" style="12" customWidth="1"/>
    <col min="772" max="772" width="11.7109375" style="12" bestFit="1" customWidth="1"/>
    <col min="773" max="773" width="13" style="12" customWidth="1"/>
    <col min="774" max="774" width="8.85546875" style="12" customWidth="1"/>
    <col min="775" max="775" width="15" style="12" customWidth="1"/>
    <col min="776" max="776" width="2.7109375" style="12" customWidth="1"/>
    <col min="777" max="777" width="11.7109375" style="12" customWidth="1"/>
    <col min="778" max="1025" width="9.140625" style="12"/>
    <col min="1026" max="1026" width="6.7109375" style="12" customWidth="1"/>
    <col min="1027" max="1027" width="40.5703125" style="12" customWidth="1"/>
    <col min="1028" max="1028" width="11.7109375" style="12" bestFit="1" customWidth="1"/>
    <col min="1029" max="1029" width="13" style="12" customWidth="1"/>
    <col min="1030" max="1030" width="8.85546875" style="12" customWidth="1"/>
    <col min="1031" max="1031" width="15" style="12" customWidth="1"/>
    <col min="1032" max="1032" width="2.7109375" style="12" customWidth="1"/>
    <col min="1033" max="1033" width="11.7109375" style="12" customWidth="1"/>
    <col min="1034" max="1281" width="9.140625" style="12"/>
    <col min="1282" max="1282" width="6.7109375" style="12" customWidth="1"/>
    <col min="1283" max="1283" width="40.5703125" style="12" customWidth="1"/>
    <col min="1284" max="1284" width="11.7109375" style="12" bestFit="1" customWidth="1"/>
    <col min="1285" max="1285" width="13" style="12" customWidth="1"/>
    <col min="1286" max="1286" width="8.85546875" style="12" customWidth="1"/>
    <col min="1287" max="1287" width="15" style="12" customWidth="1"/>
    <col min="1288" max="1288" width="2.7109375" style="12" customWidth="1"/>
    <col min="1289" max="1289" width="11.7109375" style="12" customWidth="1"/>
    <col min="1290" max="1537" width="9.140625" style="12"/>
    <col min="1538" max="1538" width="6.7109375" style="12" customWidth="1"/>
    <col min="1539" max="1539" width="40.5703125" style="12" customWidth="1"/>
    <col min="1540" max="1540" width="11.7109375" style="12" bestFit="1" customWidth="1"/>
    <col min="1541" max="1541" width="13" style="12" customWidth="1"/>
    <col min="1542" max="1542" width="8.85546875" style="12" customWidth="1"/>
    <col min="1543" max="1543" width="15" style="12" customWidth="1"/>
    <col min="1544" max="1544" width="2.7109375" style="12" customWidth="1"/>
    <col min="1545" max="1545" width="11.7109375" style="12" customWidth="1"/>
    <col min="1546" max="1793" width="9.140625" style="12"/>
    <col min="1794" max="1794" width="6.7109375" style="12" customWidth="1"/>
    <col min="1795" max="1795" width="40.5703125" style="12" customWidth="1"/>
    <col min="1796" max="1796" width="11.7109375" style="12" bestFit="1" customWidth="1"/>
    <col min="1797" max="1797" width="13" style="12" customWidth="1"/>
    <col min="1798" max="1798" width="8.85546875" style="12" customWidth="1"/>
    <col min="1799" max="1799" width="15" style="12" customWidth="1"/>
    <col min="1800" max="1800" width="2.7109375" style="12" customWidth="1"/>
    <col min="1801" max="1801" width="11.7109375" style="12" customWidth="1"/>
    <col min="1802" max="2049" width="9.140625" style="12"/>
    <col min="2050" max="2050" width="6.7109375" style="12" customWidth="1"/>
    <col min="2051" max="2051" width="40.5703125" style="12" customWidth="1"/>
    <col min="2052" max="2052" width="11.7109375" style="12" bestFit="1" customWidth="1"/>
    <col min="2053" max="2053" width="13" style="12" customWidth="1"/>
    <col min="2054" max="2054" width="8.85546875" style="12" customWidth="1"/>
    <col min="2055" max="2055" width="15" style="12" customWidth="1"/>
    <col min="2056" max="2056" width="2.7109375" style="12" customWidth="1"/>
    <col min="2057" max="2057" width="11.7109375" style="12" customWidth="1"/>
    <col min="2058" max="2305" width="9.140625" style="12"/>
    <col min="2306" max="2306" width="6.7109375" style="12" customWidth="1"/>
    <col min="2307" max="2307" width="40.5703125" style="12" customWidth="1"/>
    <col min="2308" max="2308" width="11.7109375" style="12" bestFit="1" customWidth="1"/>
    <col min="2309" max="2309" width="13" style="12" customWidth="1"/>
    <col min="2310" max="2310" width="8.85546875" style="12" customWidth="1"/>
    <col min="2311" max="2311" width="15" style="12" customWidth="1"/>
    <col min="2312" max="2312" width="2.7109375" style="12" customWidth="1"/>
    <col min="2313" max="2313" width="11.7109375" style="12" customWidth="1"/>
    <col min="2314" max="2561" width="9.140625" style="12"/>
    <col min="2562" max="2562" width="6.7109375" style="12" customWidth="1"/>
    <col min="2563" max="2563" width="40.5703125" style="12" customWidth="1"/>
    <col min="2564" max="2564" width="11.7109375" style="12" bestFit="1" customWidth="1"/>
    <col min="2565" max="2565" width="13" style="12" customWidth="1"/>
    <col min="2566" max="2566" width="8.85546875" style="12" customWidth="1"/>
    <col min="2567" max="2567" width="15" style="12" customWidth="1"/>
    <col min="2568" max="2568" width="2.7109375" style="12" customWidth="1"/>
    <col min="2569" max="2569" width="11.7109375" style="12" customWidth="1"/>
    <col min="2570" max="2817" width="9.140625" style="12"/>
    <col min="2818" max="2818" width="6.7109375" style="12" customWidth="1"/>
    <col min="2819" max="2819" width="40.5703125" style="12" customWidth="1"/>
    <col min="2820" max="2820" width="11.7109375" style="12" bestFit="1" customWidth="1"/>
    <col min="2821" max="2821" width="13" style="12" customWidth="1"/>
    <col min="2822" max="2822" width="8.85546875" style="12" customWidth="1"/>
    <col min="2823" max="2823" width="15" style="12" customWidth="1"/>
    <col min="2824" max="2824" width="2.7109375" style="12" customWidth="1"/>
    <col min="2825" max="2825" width="11.7109375" style="12" customWidth="1"/>
    <col min="2826" max="3073" width="9.140625" style="12"/>
    <col min="3074" max="3074" width="6.7109375" style="12" customWidth="1"/>
    <col min="3075" max="3075" width="40.5703125" style="12" customWidth="1"/>
    <col min="3076" max="3076" width="11.7109375" style="12" bestFit="1" customWidth="1"/>
    <col min="3077" max="3077" width="13" style="12" customWidth="1"/>
    <col min="3078" max="3078" width="8.85546875" style="12" customWidth="1"/>
    <col min="3079" max="3079" width="15" style="12" customWidth="1"/>
    <col min="3080" max="3080" width="2.7109375" style="12" customWidth="1"/>
    <col min="3081" max="3081" width="11.7109375" style="12" customWidth="1"/>
    <col min="3082" max="3329" width="9.140625" style="12"/>
    <col min="3330" max="3330" width="6.7109375" style="12" customWidth="1"/>
    <col min="3331" max="3331" width="40.5703125" style="12" customWidth="1"/>
    <col min="3332" max="3332" width="11.7109375" style="12" bestFit="1" customWidth="1"/>
    <col min="3333" max="3333" width="13" style="12" customWidth="1"/>
    <col min="3334" max="3334" width="8.85546875" style="12" customWidth="1"/>
    <col min="3335" max="3335" width="15" style="12" customWidth="1"/>
    <col min="3336" max="3336" width="2.7109375" style="12" customWidth="1"/>
    <col min="3337" max="3337" width="11.7109375" style="12" customWidth="1"/>
    <col min="3338" max="3585" width="9.140625" style="12"/>
    <col min="3586" max="3586" width="6.7109375" style="12" customWidth="1"/>
    <col min="3587" max="3587" width="40.5703125" style="12" customWidth="1"/>
    <col min="3588" max="3588" width="11.7109375" style="12" bestFit="1" customWidth="1"/>
    <col min="3589" max="3589" width="13" style="12" customWidth="1"/>
    <col min="3590" max="3590" width="8.85546875" style="12" customWidth="1"/>
    <col min="3591" max="3591" width="15" style="12" customWidth="1"/>
    <col min="3592" max="3592" width="2.7109375" style="12" customWidth="1"/>
    <col min="3593" max="3593" width="11.7109375" style="12" customWidth="1"/>
    <col min="3594" max="3841" width="9.140625" style="12"/>
    <col min="3842" max="3842" width="6.7109375" style="12" customWidth="1"/>
    <col min="3843" max="3843" width="40.5703125" style="12" customWidth="1"/>
    <col min="3844" max="3844" width="11.7109375" style="12" bestFit="1" customWidth="1"/>
    <col min="3845" max="3845" width="13" style="12" customWidth="1"/>
    <col min="3846" max="3846" width="8.85546875" style="12" customWidth="1"/>
    <col min="3847" max="3847" width="15" style="12" customWidth="1"/>
    <col min="3848" max="3848" width="2.7109375" style="12" customWidth="1"/>
    <col min="3849" max="3849" width="11.7109375" style="12" customWidth="1"/>
    <col min="3850" max="4097" width="9.140625" style="12"/>
    <col min="4098" max="4098" width="6.7109375" style="12" customWidth="1"/>
    <col min="4099" max="4099" width="40.5703125" style="12" customWidth="1"/>
    <col min="4100" max="4100" width="11.7109375" style="12" bestFit="1" customWidth="1"/>
    <col min="4101" max="4101" width="13" style="12" customWidth="1"/>
    <col min="4102" max="4102" width="8.85546875" style="12" customWidth="1"/>
    <col min="4103" max="4103" width="15" style="12" customWidth="1"/>
    <col min="4104" max="4104" width="2.7109375" style="12" customWidth="1"/>
    <col min="4105" max="4105" width="11.7109375" style="12" customWidth="1"/>
    <col min="4106" max="4353" width="9.140625" style="12"/>
    <col min="4354" max="4354" width="6.7109375" style="12" customWidth="1"/>
    <col min="4355" max="4355" width="40.5703125" style="12" customWidth="1"/>
    <col min="4356" max="4356" width="11.7109375" style="12" bestFit="1" customWidth="1"/>
    <col min="4357" max="4357" width="13" style="12" customWidth="1"/>
    <col min="4358" max="4358" width="8.85546875" style="12" customWidth="1"/>
    <col min="4359" max="4359" width="15" style="12" customWidth="1"/>
    <col min="4360" max="4360" width="2.7109375" style="12" customWidth="1"/>
    <col min="4361" max="4361" width="11.7109375" style="12" customWidth="1"/>
    <col min="4362" max="4609" width="9.140625" style="12"/>
    <col min="4610" max="4610" width="6.7109375" style="12" customWidth="1"/>
    <col min="4611" max="4611" width="40.5703125" style="12" customWidth="1"/>
    <col min="4612" max="4612" width="11.7109375" style="12" bestFit="1" customWidth="1"/>
    <col min="4613" max="4613" width="13" style="12" customWidth="1"/>
    <col min="4614" max="4614" width="8.85546875" style="12" customWidth="1"/>
    <col min="4615" max="4615" width="15" style="12" customWidth="1"/>
    <col min="4616" max="4616" width="2.7109375" style="12" customWidth="1"/>
    <col min="4617" max="4617" width="11.7109375" style="12" customWidth="1"/>
    <col min="4618" max="4865" width="9.140625" style="12"/>
    <col min="4866" max="4866" width="6.7109375" style="12" customWidth="1"/>
    <col min="4867" max="4867" width="40.5703125" style="12" customWidth="1"/>
    <col min="4868" max="4868" width="11.7109375" style="12" bestFit="1" customWidth="1"/>
    <col min="4869" max="4869" width="13" style="12" customWidth="1"/>
    <col min="4870" max="4870" width="8.85546875" style="12" customWidth="1"/>
    <col min="4871" max="4871" width="15" style="12" customWidth="1"/>
    <col min="4872" max="4872" width="2.7109375" style="12" customWidth="1"/>
    <col min="4873" max="4873" width="11.7109375" style="12" customWidth="1"/>
    <col min="4874" max="5121" width="9.140625" style="12"/>
    <col min="5122" max="5122" width="6.7109375" style="12" customWidth="1"/>
    <col min="5123" max="5123" width="40.5703125" style="12" customWidth="1"/>
    <col min="5124" max="5124" width="11.7109375" style="12" bestFit="1" customWidth="1"/>
    <col min="5125" max="5125" width="13" style="12" customWidth="1"/>
    <col min="5126" max="5126" width="8.85546875" style="12" customWidth="1"/>
    <col min="5127" max="5127" width="15" style="12" customWidth="1"/>
    <col min="5128" max="5128" width="2.7109375" style="12" customWidth="1"/>
    <col min="5129" max="5129" width="11.7109375" style="12" customWidth="1"/>
    <col min="5130" max="5377" width="9.140625" style="12"/>
    <col min="5378" max="5378" width="6.7109375" style="12" customWidth="1"/>
    <col min="5379" max="5379" width="40.5703125" style="12" customWidth="1"/>
    <col min="5380" max="5380" width="11.7109375" style="12" bestFit="1" customWidth="1"/>
    <col min="5381" max="5381" width="13" style="12" customWidth="1"/>
    <col min="5382" max="5382" width="8.85546875" style="12" customWidth="1"/>
    <col min="5383" max="5383" width="15" style="12" customWidth="1"/>
    <col min="5384" max="5384" width="2.7109375" style="12" customWidth="1"/>
    <col min="5385" max="5385" width="11.7109375" style="12" customWidth="1"/>
    <col min="5386" max="5633" width="9.140625" style="12"/>
    <col min="5634" max="5634" width="6.7109375" style="12" customWidth="1"/>
    <col min="5635" max="5635" width="40.5703125" style="12" customWidth="1"/>
    <col min="5636" max="5636" width="11.7109375" style="12" bestFit="1" customWidth="1"/>
    <col min="5637" max="5637" width="13" style="12" customWidth="1"/>
    <col min="5638" max="5638" width="8.85546875" style="12" customWidth="1"/>
    <col min="5639" max="5639" width="15" style="12" customWidth="1"/>
    <col min="5640" max="5640" width="2.7109375" style="12" customWidth="1"/>
    <col min="5641" max="5641" width="11.7109375" style="12" customWidth="1"/>
    <col min="5642" max="5889" width="9.140625" style="12"/>
    <col min="5890" max="5890" width="6.7109375" style="12" customWidth="1"/>
    <col min="5891" max="5891" width="40.5703125" style="12" customWidth="1"/>
    <col min="5892" max="5892" width="11.7109375" style="12" bestFit="1" customWidth="1"/>
    <col min="5893" max="5893" width="13" style="12" customWidth="1"/>
    <col min="5894" max="5894" width="8.85546875" style="12" customWidth="1"/>
    <col min="5895" max="5895" width="15" style="12" customWidth="1"/>
    <col min="5896" max="5896" width="2.7109375" style="12" customWidth="1"/>
    <col min="5897" max="5897" width="11.7109375" style="12" customWidth="1"/>
    <col min="5898" max="6145" width="9.140625" style="12"/>
    <col min="6146" max="6146" width="6.7109375" style="12" customWidth="1"/>
    <col min="6147" max="6147" width="40.5703125" style="12" customWidth="1"/>
    <col min="6148" max="6148" width="11.7109375" style="12" bestFit="1" customWidth="1"/>
    <col min="6149" max="6149" width="13" style="12" customWidth="1"/>
    <col min="6150" max="6150" width="8.85546875" style="12" customWidth="1"/>
    <col min="6151" max="6151" width="15" style="12" customWidth="1"/>
    <col min="6152" max="6152" width="2.7109375" style="12" customWidth="1"/>
    <col min="6153" max="6153" width="11.7109375" style="12" customWidth="1"/>
    <col min="6154" max="6401" width="9.140625" style="12"/>
    <col min="6402" max="6402" width="6.7109375" style="12" customWidth="1"/>
    <col min="6403" max="6403" width="40.5703125" style="12" customWidth="1"/>
    <col min="6404" max="6404" width="11.7109375" style="12" bestFit="1" customWidth="1"/>
    <col min="6405" max="6405" width="13" style="12" customWidth="1"/>
    <col min="6406" max="6406" width="8.85546875" style="12" customWidth="1"/>
    <col min="6407" max="6407" width="15" style="12" customWidth="1"/>
    <col min="6408" max="6408" width="2.7109375" style="12" customWidth="1"/>
    <col min="6409" max="6409" width="11.7109375" style="12" customWidth="1"/>
    <col min="6410" max="6657" width="9.140625" style="12"/>
    <col min="6658" max="6658" width="6.7109375" style="12" customWidth="1"/>
    <col min="6659" max="6659" width="40.5703125" style="12" customWidth="1"/>
    <col min="6660" max="6660" width="11.7109375" style="12" bestFit="1" customWidth="1"/>
    <col min="6661" max="6661" width="13" style="12" customWidth="1"/>
    <col min="6662" max="6662" width="8.85546875" style="12" customWidth="1"/>
    <col min="6663" max="6663" width="15" style="12" customWidth="1"/>
    <col min="6664" max="6664" width="2.7109375" style="12" customWidth="1"/>
    <col min="6665" max="6665" width="11.7109375" style="12" customWidth="1"/>
    <col min="6666" max="6913" width="9.140625" style="12"/>
    <col min="6914" max="6914" width="6.7109375" style="12" customWidth="1"/>
    <col min="6915" max="6915" width="40.5703125" style="12" customWidth="1"/>
    <col min="6916" max="6916" width="11.7109375" style="12" bestFit="1" customWidth="1"/>
    <col min="6917" max="6917" width="13" style="12" customWidth="1"/>
    <col min="6918" max="6918" width="8.85546875" style="12" customWidth="1"/>
    <col min="6919" max="6919" width="15" style="12" customWidth="1"/>
    <col min="6920" max="6920" width="2.7109375" style="12" customWidth="1"/>
    <col min="6921" max="6921" width="11.7109375" style="12" customWidth="1"/>
    <col min="6922" max="7169" width="9.140625" style="12"/>
    <col min="7170" max="7170" width="6.7109375" style="12" customWidth="1"/>
    <col min="7171" max="7171" width="40.5703125" style="12" customWidth="1"/>
    <col min="7172" max="7172" width="11.7109375" style="12" bestFit="1" customWidth="1"/>
    <col min="7173" max="7173" width="13" style="12" customWidth="1"/>
    <col min="7174" max="7174" width="8.85546875" style="12" customWidth="1"/>
    <col min="7175" max="7175" width="15" style="12" customWidth="1"/>
    <col min="7176" max="7176" width="2.7109375" style="12" customWidth="1"/>
    <col min="7177" max="7177" width="11.7109375" style="12" customWidth="1"/>
    <col min="7178" max="7425" width="9.140625" style="12"/>
    <col min="7426" max="7426" width="6.7109375" style="12" customWidth="1"/>
    <col min="7427" max="7427" width="40.5703125" style="12" customWidth="1"/>
    <col min="7428" max="7428" width="11.7109375" style="12" bestFit="1" customWidth="1"/>
    <col min="7429" max="7429" width="13" style="12" customWidth="1"/>
    <col min="7430" max="7430" width="8.85546875" style="12" customWidth="1"/>
    <col min="7431" max="7431" width="15" style="12" customWidth="1"/>
    <col min="7432" max="7432" width="2.7109375" style="12" customWidth="1"/>
    <col min="7433" max="7433" width="11.7109375" style="12" customWidth="1"/>
    <col min="7434" max="7681" width="9.140625" style="12"/>
    <col min="7682" max="7682" width="6.7109375" style="12" customWidth="1"/>
    <col min="7683" max="7683" width="40.5703125" style="12" customWidth="1"/>
    <col min="7684" max="7684" width="11.7109375" style="12" bestFit="1" customWidth="1"/>
    <col min="7685" max="7685" width="13" style="12" customWidth="1"/>
    <col min="7686" max="7686" width="8.85546875" style="12" customWidth="1"/>
    <col min="7687" max="7687" width="15" style="12" customWidth="1"/>
    <col min="7688" max="7688" width="2.7109375" style="12" customWidth="1"/>
    <col min="7689" max="7689" width="11.7109375" style="12" customWidth="1"/>
    <col min="7690" max="7937" width="9.140625" style="12"/>
    <col min="7938" max="7938" width="6.7109375" style="12" customWidth="1"/>
    <col min="7939" max="7939" width="40.5703125" style="12" customWidth="1"/>
    <col min="7940" max="7940" width="11.7109375" style="12" bestFit="1" customWidth="1"/>
    <col min="7941" max="7941" width="13" style="12" customWidth="1"/>
    <col min="7942" max="7942" width="8.85546875" style="12" customWidth="1"/>
    <col min="7943" max="7943" width="15" style="12" customWidth="1"/>
    <col min="7944" max="7944" width="2.7109375" style="12" customWidth="1"/>
    <col min="7945" max="7945" width="11.7109375" style="12" customWidth="1"/>
    <col min="7946" max="8193" width="9.140625" style="12"/>
    <col min="8194" max="8194" width="6.7109375" style="12" customWidth="1"/>
    <col min="8195" max="8195" width="40.5703125" style="12" customWidth="1"/>
    <col min="8196" max="8196" width="11.7109375" style="12" bestFit="1" customWidth="1"/>
    <col min="8197" max="8197" width="13" style="12" customWidth="1"/>
    <col min="8198" max="8198" width="8.85546875" style="12" customWidth="1"/>
    <col min="8199" max="8199" width="15" style="12" customWidth="1"/>
    <col min="8200" max="8200" width="2.7109375" style="12" customWidth="1"/>
    <col min="8201" max="8201" width="11.7109375" style="12" customWidth="1"/>
    <col min="8202" max="8449" width="9.140625" style="12"/>
    <col min="8450" max="8450" width="6.7109375" style="12" customWidth="1"/>
    <col min="8451" max="8451" width="40.5703125" style="12" customWidth="1"/>
    <col min="8452" max="8452" width="11.7109375" style="12" bestFit="1" customWidth="1"/>
    <col min="8453" max="8453" width="13" style="12" customWidth="1"/>
    <col min="8454" max="8454" width="8.85546875" style="12" customWidth="1"/>
    <col min="8455" max="8455" width="15" style="12" customWidth="1"/>
    <col min="8456" max="8456" width="2.7109375" style="12" customWidth="1"/>
    <col min="8457" max="8457" width="11.7109375" style="12" customWidth="1"/>
    <col min="8458" max="8705" width="9.140625" style="12"/>
    <col min="8706" max="8706" width="6.7109375" style="12" customWidth="1"/>
    <col min="8707" max="8707" width="40.5703125" style="12" customWidth="1"/>
    <col min="8708" max="8708" width="11.7109375" style="12" bestFit="1" customWidth="1"/>
    <col min="8709" max="8709" width="13" style="12" customWidth="1"/>
    <col min="8710" max="8710" width="8.85546875" style="12" customWidth="1"/>
    <col min="8711" max="8711" width="15" style="12" customWidth="1"/>
    <col min="8712" max="8712" width="2.7109375" style="12" customWidth="1"/>
    <col min="8713" max="8713" width="11.7109375" style="12" customWidth="1"/>
    <col min="8714" max="8961" width="9.140625" style="12"/>
    <col min="8962" max="8962" width="6.7109375" style="12" customWidth="1"/>
    <col min="8963" max="8963" width="40.5703125" style="12" customWidth="1"/>
    <col min="8964" max="8964" width="11.7109375" style="12" bestFit="1" customWidth="1"/>
    <col min="8965" max="8965" width="13" style="12" customWidth="1"/>
    <col min="8966" max="8966" width="8.85546875" style="12" customWidth="1"/>
    <col min="8967" max="8967" width="15" style="12" customWidth="1"/>
    <col min="8968" max="8968" width="2.7109375" style="12" customWidth="1"/>
    <col min="8969" max="8969" width="11.7109375" style="12" customWidth="1"/>
    <col min="8970" max="9217" width="9.140625" style="12"/>
    <col min="9218" max="9218" width="6.7109375" style="12" customWidth="1"/>
    <col min="9219" max="9219" width="40.5703125" style="12" customWidth="1"/>
    <col min="9220" max="9220" width="11.7109375" style="12" bestFit="1" customWidth="1"/>
    <col min="9221" max="9221" width="13" style="12" customWidth="1"/>
    <col min="9222" max="9222" width="8.85546875" style="12" customWidth="1"/>
    <col min="9223" max="9223" width="15" style="12" customWidth="1"/>
    <col min="9224" max="9224" width="2.7109375" style="12" customWidth="1"/>
    <col min="9225" max="9225" width="11.7109375" style="12" customWidth="1"/>
    <col min="9226" max="9473" width="9.140625" style="12"/>
    <col min="9474" max="9474" width="6.7109375" style="12" customWidth="1"/>
    <col min="9475" max="9475" width="40.5703125" style="12" customWidth="1"/>
    <col min="9476" max="9476" width="11.7109375" style="12" bestFit="1" customWidth="1"/>
    <col min="9477" max="9477" width="13" style="12" customWidth="1"/>
    <col min="9478" max="9478" width="8.85546875" style="12" customWidth="1"/>
    <col min="9479" max="9479" width="15" style="12" customWidth="1"/>
    <col min="9480" max="9480" width="2.7109375" style="12" customWidth="1"/>
    <col min="9481" max="9481" width="11.7109375" style="12" customWidth="1"/>
    <col min="9482" max="9729" width="9.140625" style="12"/>
    <col min="9730" max="9730" width="6.7109375" style="12" customWidth="1"/>
    <col min="9731" max="9731" width="40.5703125" style="12" customWidth="1"/>
    <col min="9732" max="9732" width="11.7109375" style="12" bestFit="1" customWidth="1"/>
    <col min="9733" max="9733" width="13" style="12" customWidth="1"/>
    <col min="9734" max="9734" width="8.85546875" style="12" customWidth="1"/>
    <col min="9735" max="9735" width="15" style="12" customWidth="1"/>
    <col min="9736" max="9736" width="2.7109375" style="12" customWidth="1"/>
    <col min="9737" max="9737" width="11.7109375" style="12" customWidth="1"/>
    <col min="9738" max="9985" width="9.140625" style="12"/>
    <col min="9986" max="9986" width="6.7109375" style="12" customWidth="1"/>
    <col min="9987" max="9987" width="40.5703125" style="12" customWidth="1"/>
    <col min="9988" max="9988" width="11.7109375" style="12" bestFit="1" customWidth="1"/>
    <col min="9989" max="9989" width="13" style="12" customWidth="1"/>
    <col min="9990" max="9990" width="8.85546875" style="12" customWidth="1"/>
    <col min="9991" max="9991" width="15" style="12" customWidth="1"/>
    <col min="9992" max="9992" width="2.7109375" style="12" customWidth="1"/>
    <col min="9993" max="9993" width="11.7109375" style="12" customWidth="1"/>
    <col min="9994" max="10241" width="9.140625" style="12"/>
    <col min="10242" max="10242" width="6.7109375" style="12" customWidth="1"/>
    <col min="10243" max="10243" width="40.5703125" style="12" customWidth="1"/>
    <col min="10244" max="10244" width="11.7109375" style="12" bestFit="1" customWidth="1"/>
    <col min="10245" max="10245" width="13" style="12" customWidth="1"/>
    <col min="10246" max="10246" width="8.85546875" style="12" customWidth="1"/>
    <col min="10247" max="10247" width="15" style="12" customWidth="1"/>
    <col min="10248" max="10248" width="2.7109375" style="12" customWidth="1"/>
    <col min="10249" max="10249" width="11.7109375" style="12" customWidth="1"/>
    <col min="10250" max="10497" width="9.140625" style="12"/>
    <col min="10498" max="10498" width="6.7109375" style="12" customWidth="1"/>
    <col min="10499" max="10499" width="40.5703125" style="12" customWidth="1"/>
    <col min="10500" max="10500" width="11.7109375" style="12" bestFit="1" customWidth="1"/>
    <col min="10501" max="10501" width="13" style="12" customWidth="1"/>
    <col min="10502" max="10502" width="8.85546875" style="12" customWidth="1"/>
    <col min="10503" max="10503" width="15" style="12" customWidth="1"/>
    <col min="10504" max="10504" width="2.7109375" style="12" customWidth="1"/>
    <col min="10505" max="10505" width="11.7109375" style="12" customWidth="1"/>
    <col min="10506" max="10753" width="9.140625" style="12"/>
    <col min="10754" max="10754" width="6.7109375" style="12" customWidth="1"/>
    <col min="10755" max="10755" width="40.5703125" style="12" customWidth="1"/>
    <col min="10756" max="10756" width="11.7109375" style="12" bestFit="1" customWidth="1"/>
    <col min="10757" max="10757" width="13" style="12" customWidth="1"/>
    <col min="10758" max="10758" width="8.85546875" style="12" customWidth="1"/>
    <col min="10759" max="10759" width="15" style="12" customWidth="1"/>
    <col min="10760" max="10760" width="2.7109375" style="12" customWidth="1"/>
    <col min="10761" max="10761" width="11.7109375" style="12" customWidth="1"/>
    <col min="10762" max="11009" width="9.140625" style="12"/>
    <col min="11010" max="11010" width="6.7109375" style="12" customWidth="1"/>
    <col min="11011" max="11011" width="40.5703125" style="12" customWidth="1"/>
    <col min="11012" max="11012" width="11.7109375" style="12" bestFit="1" customWidth="1"/>
    <col min="11013" max="11013" width="13" style="12" customWidth="1"/>
    <col min="11014" max="11014" width="8.85546875" style="12" customWidth="1"/>
    <col min="11015" max="11015" width="15" style="12" customWidth="1"/>
    <col min="11016" max="11016" width="2.7109375" style="12" customWidth="1"/>
    <col min="11017" max="11017" width="11.7109375" style="12" customWidth="1"/>
    <col min="11018" max="11265" width="9.140625" style="12"/>
    <col min="11266" max="11266" width="6.7109375" style="12" customWidth="1"/>
    <col min="11267" max="11267" width="40.5703125" style="12" customWidth="1"/>
    <col min="11268" max="11268" width="11.7109375" style="12" bestFit="1" customWidth="1"/>
    <col min="11269" max="11269" width="13" style="12" customWidth="1"/>
    <col min="11270" max="11270" width="8.85546875" style="12" customWidth="1"/>
    <col min="11271" max="11271" width="15" style="12" customWidth="1"/>
    <col min="11272" max="11272" width="2.7109375" style="12" customWidth="1"/>
    <col min="11273" max="11273" width="11.7109375" style="12" customWidth="1"/>
    <col min="11274" max="11521" width="9.140625" style="12"/>
    <col min="11522" max="11522" width="6.7109375" style="12" customWidth="1"/>
    <col min="11523" max="11523" width="40.5703125" style="12" customWidth="1"/>
    <col min="11524" max="11524" width="11.7109375" style="12" bestFit="1" customWidth="1"/>
    <col min="11525" max="11525" width="13" style="12" customWidth="1"/>
    <col min="11526" max="11526" width="8.85546875" style="12" customWidth="1"/>
    <col min="11527" max="11527" width="15" style="12" customWidth="1"/>
    <col min="11528" max="11528" width="2.7109375" style="12" customWidth="1"/>
    <col min="11529" max="11529" width="11.7109375" style="12" customWidth="1"/>
    <col min="11530" max="11777" width="9.140625" style="12"/>
    <col min="11778" max="11778" width="6.7109375" style="12" customWidth="1"/>
    <col min="11779" max="11779" width="40.5703125" style="12" customWidth="1"/>
    <col min="11780" max="11780" width="11.7109375" style="12" bestFit="1" customWidth="1"/>
    <col min="11781" max="11781" width="13" style="12" customWidth="1"/>
    <col min="11782" max="11782" width="8.85546875" style="12" customWidth="1"/>
    <col min="11783" max="11783" width="15" style="12" customWidth="1"/>
    <col min="11784" max="11784" width="2.7109375" style="12" customWidth="1"/>
    <col min="11785" max="11785" width="11.7109375" style="12" customWidth="1"/>
    <col min="11786" max="12033" width="9.140625" style="12"/>
    <col min="12034" max="12034" width="6.7109375" style="12" customWidth="1"/>
    <col min="12035" max="12035" width="40.5703125" style="12" customWidth="1"/>
    <col min="12036" max="12036" width="11.7109375" style="12" bestFit="1" customWidth="1"/>
    <col min="12037" max="12037" width="13" style="12" customWidth="1"/>
    <col min="12038" max="12038" width="8.85546875" style="12" customWidth="1"/>
    <col min="12039" max="12039" width="15" style="12" customWidth="1"/>
    <col min="12040" max="12040" width="2.7109375" style="12" customWidth="1"/>
    <col min="12041" max="12041" width="11.7109375" style="12" customWidth="1"/>
    <col min="12042" max="12289" width="9.140625" style="12"/>
    <col min="12290" max="12290" width="6.7109375" style="12" customWidth="1"/>
    <col min="12291" max="12291" width="40.5703125" style="12" customWidth="1"/>
    <col min="12292" max="12292" width="11.7109375" style="12" bestFit="1" customWidth="1"/>
    <col min="12293" max="12293" width="13" style="12" customWidth="1"/>
    <col min="12294" max="12294" width="8.85546875" style="12" customWidth="1"/>
    <col min="12295" max="12295" width="15" style="12" customWidth="1"/>
    <col min="12296" max="12296" width="2.7109375" style="12" customWidth="1"/>
    <col min="12297" max="12297" width="11.7109375" style="12" customWidth="1"/>
    <col min="12298" max="12545" width="9.140625" style="12"/>
    <col min="12546" max="12546" width="6.7109375" style="12" customWidth="1"/>
    <col min="12547" max="12547" width="40.5703125" style="12" customWidth="1"/>
    <col min="12548" max="12548" width="11.7109375" style="12" bestFit="1" customWidth="1"/>
    <col min="12549" max="12549" width="13" style="12" customWidth="1"/>
    <col min="12550" max="12550" width="8.85546875" style="12" customWidth="1"/>
    <col min="12551" max="12551" width="15" style="12" customWidth="1"/>
    <col min="12552" max="12552" width="2.7109375" style="12" customWidth="1"/>
    <col min="12553" max="12553" width="11.7109375" style="12" customWidth="1"/>
    <col min="12554" max="12801" width="9.140625" style="12"/>
    <col min="12802" max="12802" width="6.7109375" style="12" customWidth="1"/>
    <col min="12803" max="12803" width="40.5703125" style="12" customWidth="1"/>
    <col min="12804" max="12804" width="11.7109375" style="12" bestFit="1" customWidth="1"/>
    <col min="12805" max="12805" width="13" style="12" customWidth="1"/>
    <col min="12806" max="12806" width="8.85546875" style="12" customWidth="1"/>
    <col min="12807" max="12807" width="15" style="12" customWidth="1"/>
    <col min="12808" max="12808" width="2.7109375" style="12" customWidth="1"/>
    <col min="12809" max="12809" width="11.7109375" style="12" customWidth="1"/>
    <col min="12810" max="13057" width="9.140625" style="12"/>
    <col min="13058" max="13058" width="6.7109375" style="12" customWidth="1"/>
    <col min="13059" max="13059" width="40.5703125" style="12" customWidth="1"/>
    <col min="13060" max="13060" width="11.7109375" style="12" bestFit="1" customWidth="1"/>
    <col min="13061" max="13061" width="13" style="12" customWidth="1"/>
    <col min="13062" max="13062" width="8.85546875" style="12" customWidth="1"/>
    <col min="13063" max="13063" width="15" style="12" customWidth="1"/>
    <col min="13064" max="13064" width="2.7109375" style="12" customWidth="1"/>
    <col min="13065" max="13065" width="11.7109375" style="12" customWidth="1"/>
    <col min="13066" max="13313" width="9.140625" style="12"/>
    <col min="13314" max="13314" width="6.7109375" style="12" customWidth="1"/>
    <col min="13315" max="13315" width="40.5703125" style="12" customWidth="1"/>
    <col min="13316" max="13316" width="11.7109375" style="12" bestFit="1" customWidth="1"/>
    <col min="13317" max="13317" width="13" style="12" customWidth="1"/>
    <col min="13318" max="13318" width="8.85546875" style="12" customWidth="1"/>
    <col min="13319" max="13319" width="15" style="12" customWidth="1"/>
    <col min="13320" max="13320" width="2.7109375" style="12" customWidth="1"/>
    <col min="13321" max="13321" width="11.7109375" style="12" customWidth="1"/>
    <col min="13322" max="13569" width="9.140625" style="12"/>
    <col min="13570" max="13570" width="6.7109375" style="12" customWidth="1"/>
    <col min="13571" max="13571" width="40.5703125" style="12" customWidth="1"/>
    <col min="13572" max="13572" width="11.7109375" style="12" bestFit="1" customWidth="1"/>
    <col min="13573" max="13573" width="13" style="12" customWidth="1"/>
    <col min="13574" max="13574" width="8.85546875" style="12" customWidth="1"/>
    <col min="13575" max="13575" width="15" style="12" customWidth="1"/>
    <col min="13576" max="13576" width="2.7109375" style="12" customWidth="1"/>
    <col min="13577" max="13577" width="11.7109375" style="12" customWidth="1"/>
    <col min="13578" max="13825" width="9.140625" style="12"/>
    <col min="13826" max="13826" width="6.7109375" style="12" customWidth="1"/>
    <col min="13827" max="13827" width="40.5703125" style="12" customWidth="1"/>
    <col min="13828" max="13828" width="11.7109375" style="12" bestFit="1" customWidth="1"/>
    <col min="13829" max="13829" width="13" style="12" customWidth="1"/>
    <col min="13830" max="13830" width="8.85546875" style="12" customWidth="1"/>
    <col min="13831" max="13831" width="15" style="12" customWidth="1"/>
    <col min="13832" max="13832" width="2.7109375" style="12" customWidth="1"/>
    <col min="13833" max="13833" width="11.7109375" style="12" customWidth="1"/>
    <col min="13834" max="14081" width="9.140625" style="12"/>
    <col min="14082" max="14082" width="6.7109375" style="12" customWidth="1"/>
    <col min="14083" max="14083" width="40.5703125" style="12" customWidth="1"/>
    <col min="14084" max="14084" width="11.7109375" style="12" bestFit="1" customWidth="1"/>
    <col min="14085" max="14085" width="13" style="12" customWidth="1"/>
    <col min="14086" max="14086" width="8.85546875" style="12" customWidth="1"/>
    <col min="14087" max="14087" width="15" style="12" customWidth="1"/>
    <col min="14088" max="14088" width="2.7109375" style="12" customWidth="1"/>
    <col min="14089" max="14089" width="11.7109375" style="12" customWidth="1"/>
    <col min="14090" max="14337" width="9.140625" style="12"/>
    <col min="14338" max="14338" width="6.7109375" style="12" customWidth="1"/>
    <col min="14339" max="14339" width="40.5703125" style="12" customWidth="1"/>
    <col min="14340" max="14340" width="11.7109375" style="12" bestFit="1" customWidth="1"/>
    <col min="14341" max="14341" width="13" style="12" customWidth="1"/>
    <col min="14342" max="14342" width="8.85546875" style="12" customWidth="1"/>
    <col min="14343" max="14343" width="15" style="12" customWidth="1"/>
    <col min="14344" max="14344" width="2.7109375" style="12" customWidth="1"/>
    <col min="14345" max="14345" width="11.7109375" style="12" customWidth="1"/>
    <col min="14346" max="14593" width="9.140625" style="12"/>
    <col min="14594" max="14594" width="6.7109375" style="12" customWidth="1"/>
    <col min="14595" max="14595" width="40.5703125" style="12" customWidth="1"/>
    <col min="14596" max="14596" width="11.7109375" style="12" bestFit="1" customWidth="1"/>
    <col min="14597" max="14597" width="13" style="12" customWidth="1"/>
    <col min="14598" max="14598" width="8.85546875" style="12" customWidth="1"/>
    <col min="14599" max="14599" width="15" style="12" customWidth="1"/>
    <col min="14600" max="14600" width="2.7109375" style="12" customWidth="1"/>
    <col min="14601" max="14601" width="11.7109375" style="12" customWidth="1"/>
    <col min="14602" max="14849" width="9.140625" style="12"/>
    <col min="14850" max="14850" width="6.7109375" style="12" customWidth="1"/>
    <col min="14851" max="14851" width="40.5703125" style="12" customWidth="1"/>
    <col min="14852" max="14852" width="11.7109375" style="12" bestFit="1" customWidth="1"/>
    <col min="14853" max="14853" width="13" style="12" customWidth="1"/>
    <col min="14854" max="14854" width="8.85546875" style="12" customWidth="1"/>
    <col min="14855" max="14855" width="15" style="12" customWidth="1"/>
    <col min="14856" max="14856" width="2.7109375" style="12" customWidth="1"/>
    <col min="14857" max="14857" width="11.7109375" style="12" customWidth="1"/>
    <col min="14858" max="15105" width="9.140625" style="12"/>
    <col min="15106" max="15106" width="6.7109375" style="12" customWidth="1"/>
    <col min="15107" max="15107" width="40.5703125" style="12" customWidth="1"/>
    <col min="15108" max="15108" width="11.7109375" style="12" bestFit="1" customWidth="1"/>
    <col min="15109" max="15109" width="13" style="12" customWidth="1"/>
    <col min="15110" max="15110" width="8.85546875" style="12" customWidth="1"/>
    <col min="15111" max="15111" width="15" style="12" customWidth="1"/>
    <col min="15112" max="15112" width="2.7109375" style="12" customWidth="1"/>
    <col min="15113" max="15113" width="11.7109375" style="12" customWidth="1"/>
    <col min="15114" max="15361" width="9.140625" style="12"/>
    <col min="15362" max="15362" width="6.7109375" style="12" customWidth="1"/>
    <col min="15363" max="15363" width="40.5703125" style="12" customWidth="1"/>
    <col min="15364" max="15364" width="11.7109375" style="12" bestFit="1" customWidth="1"/>
    <col min="15365" max="15365" width="13" style="12" customWidth="1"/>
    <col min="15366" max="15366" width="8.85546875" style="12" customWidth="1"/>
    <col min="15367" max="15367" width="15" style="12" customWidth="1"/>
    <col min="15368" max="15368" width="2.7109375" style="12" customWidth="1"/>
    <col min="15369" max="15369" width="11.7109375" style="12" customWidth="1"/>
    <col min="15370" max="15617" width="9.140625" style="12"/>
    <col min="15618" max="15618" width="6.7109375" style="12" customWidth="1"/>
    <col min="15619" max="15619" width="40.5703125" style="12" customWidth="1"/>
    <col min="15620" max="15620" width="11.7109375" style="12" bestFit="1" customWidth="1"/>
    <col min="15621" max="15621" width="13" style="12" customWidth="1"/>
    <col min="15622" max="15622" width="8.85546875" style="12" customWidth="1"/>
    <col min="15623" max="15623" width="15" style="12" customWidth="1"/>
    <col min="15624" max="15624" width="2.7109375" style="12" customWidth="1"/>
    <col min="15625" max="15625" width="11.7109375" style="12" customWidth="1"/>
    <col min="15626" max="15873" width="9.140625" style="12"/>
    <col min="15874" max="15874" width="6.7109375" style="12" customWidth="1"/>
    <col min="15875" max="15875" width="40.5703125" style="12" customWidth="1"/>
    <col min="15876" max="15876" width="11.7109375" style="12" bestFit="1" customWidth="1"/>
    <col min="15877" max="15877" width="13" style="12" customWidth="1"/>
    <col min="15878" max="15878" width="8.85546875" style="12" customWidth="1"/>
    <col min="15879" max="15879" width="15" style="12" customWidth="1"/>
    <col min="15880" max="15880" width="2.7109375" style="12" customWidth="1"/>
    <col min="15881" max="15881" width="11.7109375" style="12" customWidth="1"/>
    <col min="15882" max="16129" width="9.140625" style="12"/>
    <col min="16130" max="16130" width="6.7109375" style="12" customWidth="1"/>
    <col min="16131" max="16131" width="40.5703125" style="12" customWidth="1"/>
    <col min="16132" max="16132" width="11.7109375" style="12" bestFit="1" customWidth="1"/>
    <col min="16133" max="16133" width="13" style="12" customWidth="1"/>
    <col min="16134" max="16134" width="8.85546875" style="12" customWidth="1"/>
    <col min="16135" max="16135" width="15" style="12" customWidth="1"/>
    <col min="16136" max="16136" width="2.7109375" style="12" customWidth="1"/>
    <col min="16137" max="16137" width="11.7109375" style="12" customWidth="1"/>
    <col min="16138" max="16384" width="9.140625" style="12"/>
  </cols>
  <sheetData>
    <row r="1" spans="1:20" x14ac:dyDescent="0.25">
      <c r="A1" s="209" t="s">
        <v>96</v>
      </c>
      <c r="J1" s="45" t="s">
        <v>77</v>
      </c>
    </row>
    <row r="2" spans="1:20" ht="30" customHeight="1" x14ac:dyDescent="0.25">
      <c r="A2" s="363" t="s">
        <v>57</v>
      </c>
      <c r="B2" s="364"/>
      <c r="C2" s="355" t="s">
        <v>97</v>
      </c>
      <c r="D2" s="240" t="s">
        <v>83</v>
      </c>
      <c r="E2" s="359" t="s">
        <v>1</v>
      </c>
      <c r="F2" s="357" t="s">
        <v>2</v>
      </c>
      <c r="G2" s="15"/>
      <c r="H2" s="79" t="s">
        <v>3</v>
      </c>
      <c r="I2" s="92" t="s">
        <v>59</v>
      </c>
      <c r="J2" s="353" t="s">
        <v>61</v>
      </c>
      <c r="K2" s="92" t="s">
        <v>63</v>
      </c>
      <c r="L2" s="170" t="s">
        <v>0</v>
      </c>
      <c r="M2" s="148" t="s">
        <v>71</v>
      </c>
    </row>
    <row r="3" spans="1:20" ht="21" customHeight="1" x14ac:dyDescent="0.25">
      <c r="A3" s="365"/>
      <c r="B3" s="366"/>
      <c r="C3" s="356"/>
      <c r="D3" s="333" t="s">
        <v>98</v>
      </c>
      <c r="E3" s="360"/>
      <c r="F3" s="358"/>
      <c r="G3" s="15"/>
      <c r="I3" s="93" t="s">
        <v>66</v>
      </c>
      <c r="J3" s="354"/>
      <c r="K3" s="150" t="s">
        <v>73</v>
      </c>
      <c r="L3" s="171" t="s">
        <v>72</v>
      </c>
      <c r="M3" s="149" t="s">
        <v>72</v>
      </c>
    </row>
    <row r="4" spans="1:20" ht="15" customHeight="1" x14ac:dyDescent="0.25">
      <c r="A4" s="7">
        <v>3020</v>
      </c>
      <c r="B4" s="16" t="s">
        <v>60</v>
      </c>
      <c r="C4" s="264">
        <v>6670</v>
      </c>
      <c r="D4" s="64">
        <v>4008.51</v>
      </c>
      <c r="E4" s="17">
        <f t="shared" ref="E4:E10" si="0">SUM(D4*100/C4)</f>
        <v>60.097601199400302</v>
      </c>
      <c r="F4" s="210"/>
      <c r="G4" s="18"/>
      <c r="H4" s="45">
        <f t="shared" ref="H4:H10" si="1">SUM(C4-D4)</f>
        <v>2661.49</v>
      </c>
      <c r="I4" s="102"/>
      <c r="J4" s="106">
        <f t="shared" ref="J4:J10" si="2">C4-D4-I4</f>
        <v>2661.49</v>
      </c>
      <c r="K4" s="102"/>
      <c r="L4" s="155">
        <f t="shared" ref="L4:L10" si="3">C4+K4</f>
        <v>6670</v>
      </c>
      <c r="M4" s="106">
        <f t="shared" ref="M4:M10" si="4">L4-D4</f>
        <v>2661.49</v>
      </c>
      <c r="T4" s="45"/>
    </row>
    <row r="5" spans="1:20" ht="15" customHeight="1" x14ac:dyDescent="0.25">
      <c r="A5" s="8">
        <v>4010</v>
      </c>
      <c r="B5" s="13" t="s">
        <v>6</v>
      </c>
      <c r="C5" s="178">
        <v>579677</v>
      </c>
      <c r="D5" s="65">
        <v>543545.91</v>
      </c>
      <c r="E5" s="17">
        <f t="shared" si="0"/>
        <v>93.767030604974835</v>
      </c>
      <c r="F5" s="210"/>
      <c r="G5" s="18"/>
      <c r="H5" s="45">
        <f t="shared" si="1"/>
        <v>36131.089999999967</v>
      </c>
      <c r="I5" s="102"/>
      <c r="J5" s="106">
        <f t="shared" si="2"/>
        <v>36131.089999999967</v>
      </c>
      <c r="K5" s="102">
        <v>-5000</v>
      </c>
      <c r="L5" s="155">
        <f t="shared" si="3"/>
        <v>574677</v>
      </c>
      <c r="M5" s="106">
        <f t="shared" si="4"/>
        <v>31131.089999999967</v>
      </c>
      <c r="N5" s="45">
        <v>-9748</v>
      </c>
      <c r="O5" s="45">
        <f t="shared" ref="O5:O10" si="5">SUM(M5:N5)</f>
        <v>21383.089999999967</v>
      </c>
      <c r="T5" s="45"/>
    </row>
    <row r="6" spans="1:20" ht="15" customHeight="1" x14ac:dyDescent="0.25">
      <c r="A6" s="8">
        <v>4110</v>
      </c>
      <c r="B6" s="13" t="s">
        <v>7</v>
      </c>
      <c r="C6" s="178">
        <v>120836</v>
      </c>
      <c r="D6" s="65">
        <v>110216.25</v>
      </c>
      <c r="E6" s="17">
        <f t="shared" si="0"/>
        <v>91.21143533384091</v>
      </c>
      <c r="F6" s="210"/>
      <c r="G6" s="18"/>
      <c r="H6" s="45">
        <f t="shared" si="1"/>
        <v>10619.75</v>
      </c>
      <c r="I6" s="102"/>
      <c r="J6" s="106">
        <f t="shared" si="2"/>
        <v>10619.75</v>
      </c>
      <c r="K6" s="102"/>
      <c r="L6" s="155">
        <f t="shared" si="3"/>
        <v>120836</v>
      </c>
      <c r="M6" s="106">
        <f t="shared" si="4"/>
        <v>10619.75</v>
      </c>
      <c r="N6" s="45">
        <v>-8722</v>
      </c>
      <c r="O6" s="45">
        <f t="shared" si="5"/>
        <v>1897.75</v>
      </c>
      <c r="T6" s="45"/>
    </row>
    <row r="7" spans="1:20" ht="21" customHeight="1" x14ac:dyDescent="0.25">
      <c r="A7" s="8">
        <v>4120</v>
      </c>
      <c r="B7" s="254" t="s">
        <v>90</v>
      </c>
      <c r="C7" s="264">
        <v>9629</v>
      </c>
      <c r="D7" s="65">
        <v>9153.4</v>
      </c>
      <c r="E7" s="17">
        <f t="shared" si="0"/>
        <v>95.06075397237511</v>
      </c>
      <c r="F7" s="210"/>
      <c r="G7" s="18"/>
      <c r="H7" s="45">
        <f t="shared" si="1"/>
        <v>475.60000000000036</v>
      </c>
      <c r="I7" s="102"/>
      <c r="J7" s="106">
        <f t="shared" si="2"/>
        <v>475.60000000000036</v>
      </c>
      <c r="K7" s="102"/>
      <c r="L7" s="155">
        <f t="shared" si="3"/>
        <v>9629</v>
      </c>
      <c r="M7" s="106">
        <f t="shared" si="4"/>
        <v>475.60000000000036</v>
      </c>
      <c r="N7" s="45">
        <v>-878</v>
      </c>
      <c r="O7" s="45">
        <f t="shared" si="5"/>
        <v>-402.39999999999964</v>
      </c>
      <c r="T7" s="45"/>
    </row>
    <row r="8" spans="1:20" ht="15" customHeight="1" x14ac:dyDescent="0.25">
      <c r="A8" s="8">
        <v>4170</v>
      </c>
      <c r="B8" s="13" t="s">
        <v>8</v>
      </c>
      <c r="C8" s="264">
        <v>352687</v>
      </c>
      <c r="D8" s="65">
        <v>329031.53999999998</v>
      </c>
      <c r="E8" s="17">
        <f t="shared" si="0"/>
        <v>93.292789357135348</v>
      </c>
      <c r="F8" s="210"/>
      <c r="G8" s="18"/>
      <c r="H8" s="45">
        <f t="shared" si="1"/>
        <v>23655.460000000021</v>
      </c>
      <c r="I8" s="102"/>
      <c r="J8" s="106">
        <f t="shared" si="2"/>
        <v>23655.460000000021</v>
      </c>
      <c r="K8" s="102"/>
      <c r="L8" s="155">
        <f t="shared" si="3"/>
        <v>352687</v>
      </c>
      <c r="M8" s="106">
        <f t="shared" si="4"/>
        <v>23655.460000000021</v>
      </c>
      <c r="N8" s="45">
        <v>-705</v>
      </c>
      <c r="O8" s="45">
        <f t="shared" si="5"/>
        <v>22950.460000000021</v>
      </c>
      <c r="S8" s="279"/>
      <c r="T8" s="45"/>
    </row>
    <row r="9" spans="1:20" ht="15" customHeight="1" x14ac:dyDescent="0.25">
      <c r="A9" s="9">
        <v>4190</v>
      </c>
      <c r="B9" s="14" t="s">
        <v>9</v>
      </c>
      <c r="C9" s="302">
        <v>5350</v>
      </c>
      <c r="D9" s="39">
        <v>3850</v>
      </c>
      <c r="E9" s="17">
        <f t="shared" si="0"/>
        <v>71.962616822429908</v>
      </c>
      <c r="F9" s="210"/>
      <c r="G9" s="18"/>
      <c r="H9" s="45">
        <f t="shared" si="1"/>
        <v>1500</v>
      </c>
      <c r="I9" s="102"/>
      <c r="J9" s="106">
        <f t="shared" si="2"/>
        <v>1500</v>
      </c>
      <c r="K9" s="102"/>
      <c r="L9" s="155">
        <f t="shared" si="3"/>
        <v>5350</v>
      </c>
      <c r="M9" s="106">
        <f t="shared" si="4"/>
        <v>1500</v>
      </c>
      <c r="N9" s="45">
        <v>-3</v>
      </c>
      <c r="O9" s="45">
        <f t="shared" si="5"/>
        <v>1497</v>
      </c>
      <c r="T9" s="45"/>
    </row>
    <row r="10" spans="1:20" ht="15" customHeight="1" x14ac:dyDescent="0.25">
      <c r="A10" s="9">
        <v>4210</v>
      </c>
      <c r="B10" s="14" t="s">
        <v>10</v>
      </c>
      <c r="C10" s="302">
        <v>94750</v>
      </c>
      <c r="D10" s="39">
        <f>SUM(D11:D21)</f>
        <v>91887.250000000015</v>
      </c>
      <c r="E10" s="19">
        <f t="shared" si="0"/>
        <v>96.978627968337747</v>
      </c>
      <c r="F10" s="211"/>
      <c r="G10" s="18"/>
      <c r="H10" s="45">
        <f t="shared" si="1"/>
        <v>2862.7499999999854</v>
      </c>
      <c r="I10" s="102"/>
      <c r="J10" s="106">
        <f t="shared" si="2"/>
        <v>2862.7499999999854</v>
      </c>
      <c r="K10" s="102">
        <v>-24352</v>
      </c>
      <c r="L10" s="155">
        <f t="shared" si="3"/>
        <v>70398</v>
      </c>
      <c r="M10" s="106">
        <f t="shared" si="4"/>
        <v>-21489.250000000015</v>
      </c>
      <c r="N10" s="45">
        <v>-7400</v>
      </c>
      <c r="O10" s="45">
        <f t="shared" si="5"/>
        <v>-28889.250000000015</v>
      </c>
      <c r="R10" s="346"/>
      <c r="T10" s="45"/>
    </row>
    <row r="11" spans="1:20" ht="15" customHeight="1" x14ac:dyDescent="0.25">
      <c r="A11" s="10"/>
      <c r="B11" s="20" t="s">
        <v>11</v>
      </c>
      <c r="C11" s="303"/>
      <c r="D11" s="66">
        <v>505.3</v>
      </c>
      <c r="E11" s="21"/>
      <c r="F11" s="212"/>
      <c r="G11" s="18"/>
      <c r="I11" s="103"/>
      <c r="J11" s="107"/>
      <c r="K11" s="103"/>
      <c r="L11" s="157"/>
      <c r="M11" s="107"/>
    </row>
    <row r="12" spans="1:20" ht="15" customHeight="1" x14ac:dyDescent="0.25">
      <c r="A12" s="10"/>
      <c r="B12" s="22" t="s">
        <v>12</v>
      </c>
      <c r="C12" s="321"/>
      <c r="D12" s="67">
        <v>357.42</v>
      </c>
      <c r="E12" s="21"/>
      <c r="F12" s="212"/>
      <c r="G12" s="18"/>
      <c r="I12" s="103"/>
      <c r="J12" s="107"/>
      <c r="K12" s="103"/>
      <c r="L12" s="157"/>
      <c r="M12" s="107"/>
    </row>
    <row r="13" spans="1:20" ht="15" customHeight="1" x14ac:dyDescent="0.25">
      <c r="A13" s="10"/>
      <c r="B13" s="22" t="s">
        <v>13</v>
      </c>
      <c r="C13" s="321"/>
      <c r="D13" s="67">
        <v>974.1</v>
      </c>
      <c r="E13" s="21"/>
      <c r="F13" s="212"/>
      <c r="G13" s="18"/>
      <c r="I13" s="103"/>
      <c r="J13" s="107"/>
      <c r="K13" s="103"/>
      <c r="L13" s="157"/>
      <c r="M13" s="107"/>
    </row>
    <row r="14" spans="1:20" ht="15" customHeight="1" x14ac:dyDescent="0.25">
      <c r="A14" s="10"/>
      <c r="B14" s="22" t="s">
        <v>14</v>
      </c>
      <c r="C14" s="321"/>
      <c r="D14" s="67">
        <v>926.04</v>
      </c>
      <c r="E14" s="21"/>
      <c r="F14" s="212"/>
      <c r="G14" s="18"/>
      <c r="I14" s="103"/>
      <c r="J14" s="107"/>
      <c r="K14" s="103"/>
      <c r="L14" s="157"/>
      <c r="M14" s="107"/>
    </row>
    <row r="15" spans="1:20" ht="15" customHeight="1" x14ac:dyDescent="0.25">
      <c r="A15" s="10"/>
      <c r="B15" s="22" t="s">
        <v>15</v>
      </c>
      <c r="C15" s="321"/>
      <c r="D15" s="67">
        <v>7973.48</v>
      </c>
      <c r="E15" s="21"/>
      <c r="F15" s="212"/>
      <c r="G15" s="18"/>
      <c r="I15" s="103"/>
      <c r="J15" s="107"/>
      <c r="K15" s="103"/>
      <c r="L15" s="157"/>
      <c r="M15" s="107"/>
    </row>
    <row r="16" spans="1:20" ht="15" customHeight="1" x14ac:dyDescent="0.25">
      <c r="A16" s="10"/>
      <c r="B16" s="22" t="s">
        <v>16</v>
      </c>
      <c r="C16" s="321"/>
      <c r="D16" s="67">
        <v>59549.760000000002</v>
      </c>
      <c r="E16" s="21"/>
      <c r="F16" s="212"/>
      <c r="G16" s="18"/>
      <c r="I16" s="103"/>
      <c r="J16" s="107"/>
      <c r="K16" s="103"/>
      <c r="L16" s="157"/>
      <c r="M16" s="107"/>
      <c r="R16" s="266"/>
    </row>
    <row r="17" spans="1:20" ht="15" customHeight="1" x14ac:dyDescent="0.25">
      <c r="A17" s="10"/>
      <c r="B17" s="22" t="s">
        <v>17</v>
      </c>
      <c r="C17" s="321"/>
      <c r="D17" s="67">
        <v>890.18</v>
      </c>
      <c r="E17" s="21"/>
      <c r="F17" s="212"/>
      <c r="G17" s="18"/>
      <c r="I17" s="103"/>
      <c r="J17" s="107"/>
      <c r="K17" s="103"/>
      <c r="L17" s="157"/>
      <c r="M17" s="107"/>
    </row>
    <row r="18" spans="1:20" ht="15" customHeight="1" x14ac:dyDescent="0.25">
      <c r="A18" s="10"/>
      <c r="B18" s="22" t="s">
        <v>18</v>
      </c>
      <c r="C18" s="321"/>
      <c r="D18" s="67">
        <v>3809.1</v>
      </c>
      <c r="E18" s="21"/>
      <c r="F18" s="212"/>
      <c r="G18" s="18"/>
      <c r="I18" s="103"/>
      <c r="J18" s="107"/>
      <c r="K18" s="103"/>
      <c r="L18" s="157"/>
      <c r="M18" s="107"/>
    </row>
    <row r="19" spans="1:20" ht="15" customHeight="1" x14ac:dyDescent="0.25">
      <c r="A19" s="10"/>
      <c r="B19" s="22" t="s">
        <v>19</v>
      </c>
      <c r="C19" s="321"/>
      <c r="D19" s="67">
        <v>3745.77</v>
      </c>
      <c r="E19" s="21"/>
      <c r="F19" s="212"/>
      <c r="G19" s="18"/>
      <c r="I19" s="103"/>
      <c r="J19" s="107"/>
      <c r="K19" s="103"/>
      <c r="L19" s="157"/>
      <c r="M19" s="107"/>
    </row>
    <row r="20" spans="1:20" ht="15" customHeight="1" x14ac:dyDescent="0.25">
      <c r="A20" s="10"/>
      <c r="B20" s="22" t="s">
        <v>20</v>
      </c>
      <c r="C20" s="321"/>
      <c r="D20" s="67">
        <v>13055.1</v>
      </c>
      <c r="E20" s="21"/>
      <c r="F20" s="212"/>
      <c r="G20" s="18"/>
      <c r="I20" s="103"/>
      <c r="J20" s="107"/>
      <c r="K20" s="103"/>
      <c r="L20" s="157"/>
      <c r="M20" s="107"/>
    </row>
    <row r="21" spans="1:20" ht="15" customHeight="1" x14ac:dyDescent="0.25">
      <c r="A21" s="10"/>
      <c r="B21" s="255" t="s">
        <v>21</v>
      </c>
      <c r="C21" s="300"/>
      <c r="D21" s="256">
        <v>101</v>
      </c>
      <c r="E21" s="21"/>
      <c r="F21" s="212"/>
      <c r="G21" s="18"/>
      <c r="I21" s="103"/>
      <c r="J21" s="107"/>
      <c r="K21" s="103"/>
      <c r="L21" s="157"/>
      <c r="M21" s="107"/>
    </row>
    <row r="22" spans="1:20" ht="15" customHeight="1" x14ac:dyDescent="0.25">
      <c r="A22" s="257">
        <v>4220</v>
      </c>
      <c r="B22" s="258" t="s">
        <v>84</v>
      </c>
      <c r="C22" s="264">
        <v>12300</v>
      </c>
      <c r="D22" s="259">
        <v>11384.52</v>
      </c>
      <c r="E22" s="19">
        <f>SUM(D22*100/C22)</f>
        <v>92.557073170731712</v>
      </c>
      <c r="F22" s="213"/>
      <c r="G22" s="18"/>
      <c r="H22" s="45">
        <f>SUM(C22-D22)</f>
        <v>915.47999999999956</v>
      </c>
      <c r="I22" s="103"/>
      <c r="J22" s="107"/>
      <c r="K22" s="103"/>
      <c r="L22" s="157"/>
      <c r="M22" s="107"/>
      <c r="T22" s="45"/>
    </row>
    <row r="23" spans="1:20" ht="15" customHeight="1" x14ac:dyDescent="0.25">
      <c r="A23" s="8">
        <v>4240</v>
      </c>
      <c r="B23" s="24" t="s">
        <v>91</v>
      </c>
      <c r="C23" s="264">
        <v>0</v>
      </c>
      <c r="D23" s="65">
        <v>0</v>
      </c>
      <c r="E23" s="23">
        <v>0</v>
      </c>
      <c r="F23" s="210"/>
      <c r="G23" s="18"/>
      <c r="H23" s="45">
        <f>SUM(C23-D23)</f>
        <v>0</v>
      </c>
      <c r="I23" s="102"/>
      <c r="J23" s="106">
        <f>C23-D23-I23</f>
        <v>0</v>
      </c>
      <c r="K23" s="102"/>
      <c r="L23" s="155">
        <f>C23+K23</f>
        <v>0</v>
      </c>
      <c r="M23" s="106">
        <v>0</v>
      </c>
      <c r="T23" s="45"/>
    </row>
    <row r="24" spans="1:20" ht="15" customHeight="1" x14ac:dyDescent="0.25">
      <c r="A24" s="9">
        <v>4260</v>
      </c>
      <c r="B24" s="25" t="s">
        <v>22</v>
      </c>
      <c r="C24" s="302">
        <v>130602</v>
      </c>
      <c r="D24" s="39">
        <f>SUM(D25:D27)</f>
        <v>113215.12</v>
      </c>
      <c r="E24" s="19">
        <f>SUM(D24*100/C24)</f>
        <v>86.687125771427702</v>
      </c>
      <c r="F24" s="211">
        <v>16684.650000000001</v>
      </c>
      <c r="G24" s="18"/>
      <c r="H24" s="45">
        <f>SUM(C24-D24)</f>
        <v>17386.880000000005</v>
      </c>
      <c r="I24" s="102"/>
      <c r="J24" s="106">
        <f>C24-D24-I24</f>
        <v>17386.880000000005</v>
      </c>
      <c r="K24" s="102">
        <v>14034</v>
      </c>
      <c r="L24" s="155">
        <f>C24+K24</f>
        <v>144636</v>
      </c>
      <c r="M24" s="106">
        <f>L24-D24</f>
        <v>31420.880000000005</v>
      </c>
      <c r="R24" s="346"/>
      <c r="T24" s="45"/>
    </row>
    <row r="25" spans="1:20" ht="15" customHeight="1" x14ac:dyDescent="0.25">
      <c r="A25" s="10"/>
      <c r="B25" s="20" t="s">
        <v>23</v>
      </c>
      <c r="C25" s="303"/>
      <c r="D25" s="66">
        <v>57080.32</v>
      </c>
      <c r="E25" s="21"/>
      <c r="F25" s="212"/>
      <c r="G25" s="18"/>
      <c r="I25" s="140"/>
      <c r="J25" s="107"/>
      <c r="K25" s="103"/>
      <c r="L25" s="157"/>
      <c r="M25" s="107"/>
      <c r="R25" s="266"/>
    </row>
    <row r="26" spans="1:20" ht="15" customHeight="1" x14ac:dyDescent="0.25">
      <c r="A26" s="10"/>
      <c r="B26" s="22" t="s">
        <v>24</v>
      </c>
      <c r="C26" s="321"/>
      <c r="D26" s="67">
        <v>53943.4</v>
      </c>
      <c r="E26" s="21"/>
      <c r="F26" s="212"/>
      <c r="G26" s="18"/>
      <c r="I26" s="140"/>
      <c r="J26" s="107"/>
      <c r="K26" s="103"/>
      <c r="L26" s="157"/>
      <c r="M26" s="107"/>
      <c r="R26" s="266"/>
    </row>
    <row r="27" spans="1:20" ht="15" customHeight="1" x14ac:dyDescent="0.25">
      <c r="A27" s="10"/>
      <c r="B27" s="204" t="s">
        <v>25</v>
      </c>
      <c r="C27" s="300"/>
      <c r="D27" s="252">
        <v>2191.4</v>
      </c>
      <c r="E27" s="21"/>
      <c r="F27" s="212"/>
      <c r="G27" s="18"/>
      <c r="I27" s="140"/>
      <c r="J27" s="107"/>
      <c r="K27" s="103"/>
      <c r="L27" s="157"/>
      <c r="M27" s="107"/>
    </row>
    <row r="28" spans="1:20" ht="15" customHeight="1" x14ac:dyDescent="0.25">
      <c r="A28" s="8">
        <v>4270</v>
      </c>
      <c r="B28" s="13" t="s">
        <v>26</v>
      </c>
      <c r="C28" s="264">
        <v>9000</v>
      </c>
      <c r="D28" s="84">
        <v>7231.05</v>
      </c>
      <c r="E28" s="85">
        <v>0</v>
      </c>
      <c r="F28" s="214"/>
      <c r="G28" s="82"/>
      <c r="H28" s="83">
        <f>SUM(C28-D28)</f>
        <v>1768.9499999999998</v>
      </c>
      <c r="I28" s="102"/>
      <c r="J28" s="106">
        <f>C28-D28-I28</f>
        <v>1768.9499999999998</v>
      </c>
      <c r="K28" s="102"/>
      <c r="L28" s="155">
        <f>C28+K28</f>
        <v>9000</v>
      </c>
      <c r="M28" s="106">
        <f>L28-D28</f>
        <v>1768.9499999999998</v>
      </c>
    </row>
    <row r="29" spans="1:20" ht="15" customHeight="1" x14ac:dyDescent="0.25">
      <c r="A29" s="8">
        <v>4280</v>
      </c>
      <c r="B29" s="13" t="s">
        <v>27</v>
      </c>
      <c r="C29" s="264">
        <v>808</v>
      </c>
      <c r="D29" s="84">
        <v>714.4</v>
      </c>
      <c r="E29" s="85">
        <f>SUM(D29*100/C29)</f>
        <v>88.415841584158414</v>
      </c>
      <c r="F29" s="214"/>
      <c r="G29" s="82"/>
      <c r="H29" s="83">
        <f>SUM(C29-D29)</f>
        <v>93.600000000000023</v>
      </c>
      <c r="I29" s="102"/>
      <c r="J29" s="106">
        <f>C29-D29-I29</f>
        <v>93.600000000000023</v>
      </c>
      <c r="K29" s="102">
        <v>470</v>
      </c>
      <c r="L29" s="155">
        <f>C29+K29</f>
        <v>1278</v>
      </c>
      <c r="M29" s="106">
        <f>L29-D29</f>
        <v>563.6</v>
      </c>
      <c r="T29" s="45"/>
    </row>
    <row r="30" spans="1:20" ht="15" customHeight="1" x14ac:dyDescent="0.25">
      <c r="A30" s="9">
        <v>4300</v>
      </c>
      <c r="B30" s="27" t="s">
        <v>65</v>
      </c>
      <c r="C30" s="302">
        <v>438656</v>
      </c>
      <c r="D30" s="39">
        <f>SUM(D31:D45)</f>
        <v>408976.51999999996</v>
      </c>
      <c r="E30" s="19">
        <f>SUM(D30*100/C30)</f>
        <v>93.233996571345187</v>
      </c>
      <c r="F30" s="352">
        <v>60.27</v>
      </c>
      <c r="G30" s="18"/>
      <c r="H30" s="45">
        <f>SUM(C30-D30)</f>
        <v>29679.48000000004</v>
      </c>
      <c r="I30" s="102"/>
      <c r="J30" s="106">
        <f>C30-D30-I30</f>
        <v>29679.48000000004</v>
      </c>
      <c r="K30" s="102">
        <v>11461</v>
      </c>
      <c r="L30" s="155">
        <f>C30+K30</f>
        <v>450117</v>
      </c>
      <c r="M30" s="106">
        <f>L30-D30</f>
        <v>41140.48000000004</v>
      </c>
      <c r="R30" s="346"/>
      <c r="T30" s="45"/>
    </row>
    <row r="31" spans="1:20" ht="15" customHeight="1" x14ac:dyDescent="0.25">
      <c r="A31" s="10"/>
      <c r="B31" s="28" t="s">
        <v>29</v>
      </c>
      <c r="C31" s="303"/>
      <c r="D31" s="66">
        <v>21279.360000000001</v>
      </c>
      <c r="E31" s="21"/>
      <c r="F31" s="212"/>
      <c r="G31" s="18"/>
      <c r="I31" s="103"/>
      <c r="J31" s="107"/>
      <c r="K31" s="103"/>
      <c r="L31" s="157"/>
      <c r="M31" s="107"/>
      <c r="R31" s="346"/>
      <c r="T31" s="45"/>
    </row>
    <row r="32" spans="1:20" ht="15" customHeight="1" x14ac:dyDescent="0.25">
      <c r="A32" s="10"/>
      <c r="B32" s="29" t="s">
        <v>30</v>
      </c>
      <c r="C32" s="321"/>
      <c r="D32" s="67">
        <v>116400.98</v>
      </c>
      <c r="E32" s="21"/>
      <c r="F32" s="212"/>
      <c r="G32" s="18"/>
      <c r="I32" s="103"/>
      <c r="J32" s="107"/>
      <c r="K32" s="103"/>
      <c r="L32" s="157"/>
      <c r="M32" s="107"/>
    </row>
    <row r="33" spans="1:20" ht="15" customHeight="1" x14ac:dyDescent="0.25">
      <c r="A33" s="10"/>
      <c r="B33" s="29" t="s">
        <v>31</v>
      </c>
      <c r="C33" s="321"/>
      <c r="D33" s="67">
        <v>294.89999999999998</v>
      </c>
      <c r="E33" s="21"/>
      <c r="F33" s="212"/>
      <c r="G33" s="18"/>
      <c r="I33" s="103"/>
      <c r="J33" s="107"/>
      <c r="K33" s="103"/>
      <c r="L33" s="157"/>
      <c r="M33" s="107"/>
    </row>
    <row r="34" spans="1:20" ht="15" customHeight="1" x14ac:dyDescent="0.25">
      <c r="A34" s="10"/>
      <c r="B34" s="29" t="s">
        <v>32</v>
      </c>
      <c r="C34" s="321"/>
      <c r="D34" s="67">
        <v>14620.27</v>
      </c>
      <c r="E34" s="21"/>
      <c r="F34" s="212"/>
      <c r="G34" s="18"/>
      <c r="I34" s="103"/>
      <c r="J34" s="107"/>
      <c r="K34" s="103"/>
      <c r="L34" s="157"/>
      <c r="M34" s="107"/>
      <c r="R34" s="266"/>
      <c r="S34" s="266"/>
    </row>
    <row r="35" spans="1:20" ht="15" customHeight="1" x14ac:dyDescent="0.25">
      <c r="A35" s="10"/>
      <c r="B35" s="29" t="s">
        <v>33</v>
      </c>
      <c r="C35" s="321"/>
      <c r="D35" s="67">
        <v>5713.84</v>
      </c>
      <c r="E35" s="21"/>
      <c r="F35" s="212"/>
      <c r="G35" s="18"/>
      <c r="I35" s="103"/>
      <c r="J35" s="107"/>
      <c r="K35" s="103"/>
      <c r="L35" s="157"/>
      <c r="M35" s="107"/>
      <c r="R35" s="266"/>
      <c r="S35" s="266"/>
    </row>
    <row r="36" spans="1:20" ht="15" customHeight="1" x14ac:dyDescent="0.25">
      <c r="A36" s="10"/>
      <c r="B36" s="29" t="s">
        <v>34</v>
      </c>
      <c r="C36" s="321"/>
      <c r="D36" s="67">
        <v>18997.39</v>
      </c>
      <c r="E36" s="21"/>
      <c r="F36" s="212"/>
      <c r="G36" s="18"/>
      <c r="I36" s="103"/>
      <c r="J36" s="107"/>
      <c r="K36" s="103"/>
      <c r="L36" s="157"/>
      <c r="M36" s="107"/>
      <c r="R36" s="266"/>
    </row>
    <row r="37" spans="1:20" ht="15" customHeight="1" x14ac:dyDescent="0.25">
      <c r="A37" s="265"/>
      <c r="B37" s="29" t="s">
        <v>53</v>
      </c>
      <c r="C37" s="321"/>
      <c r="D37" s="67">
        <v>0</v>
      </c>
      <c r="E37" s="21"/>
      <c r="F37" s="212"/>
      <c r="G37" s="18"/>
      <c r="I37" s="103"/>
      <c r="J37" s="107"/>
      <c r="K37" s="103"/>
      <c r="L37" s="157"/>
      <c r="M37" s="107"/>
    </row>
    <row r="38" spans="1:20" ht="15" customHeight="1" x14ac:dyDescent="0.25">
      <c r="A38" s="10"/>
      <c r="B38" s="29" t="s">
        <v>80</v>
      </c>
      <c r="C38" s="321"/>
      <c r="D38" s="208">
        <v>171946.97</v>
      </c>
      <c r="E38" s="21"/>
      <c r="F38" s="212"/>
      <c r="G38" s="18"/>
      <c r="I38" s="103"/>
      <c r="J38" s="107"/>
      <c r="K38" s="103"/>
      <c r="L38" s="157"/>
      <c r="M38" s="107"/>
    </row>
    <row r="39" spans="1:20" ht="15" customHeight="1" x14ac:dyDescent="0.25">
      <c r="A39" s="10"/>
      <c r="B39" s="29" t="s">
        <v>35</v>
      </c>
      <c r="C39" s="321"/>
      <c r="D39" s="67">
        <v>16657.669999999998</v>
      </c>
      <c r="E39" s="21"/>
      <c r="F39" s="212"/>
      <c r="G39" s="18"/>
      <c r="I39" s="103"/>
      <c r="J39" s="107"/>
      <c r="K39" s="103"/>
      <c r="L39" s="157"/>
      <c r="M39" s="107"/>
    </row>
    <row r="40" spans="1:20" ht="15" customHeight="1" x14ac:dyDescent="0.25">
      <c r="A40" s="10"/>
      <c r="B40" s="29" t="s">
        <v>36</v>
      </c>
      <c r="C40" s="321"/>
      <c r="D40" s="67">
        <v>140.63999999999999</v>
      </c>
      <c r="E40" s="21"/>
      <c r="F40" s="212"/>
      <c r="G40" s="18"/>
      <c r="I40" s="103"/>
      <c r="J40" s="107"/>
      <c r="K40" s="103"/>
      <c r="L40" s="157"/>
      <c r="M40" s="107"/>
    </row>
    <row r="41" spans="1:20" ht="15" customHeight="1" x14ac:dyDescent="0.25">
      <c r="A41" s="10"/>
      <c r="B41" s="29" t="s">
        <v>37</v>
      </c>
      <c r="C41" s="321"/>
      <c r="D41" s="67">
        <v>28817.93</v>
      </c>
      <c r="E41" s="21"/>
      <c r="F41" s="212"/>
      <c r="G41" s="18"/>
      <c r="I41" s="103"/>
      <c r="J41" s="107"/>
      <c r="K41" s="103"/>
      <c r="L41" s="157"/>
      <c r="M41" s="107"/>
    </row>
    <row r="42" spans="1:20" ht="15" customHeight="1" x14ac:dyDescent="0.25">
      <c r="A42" s="10"/>
      <c r="B42" s="241" t="s">
        <v>38</v>
      </c>
      <c r="C42" s="300"/>
      <c r="D42" s="252">
        <v>416.7</v>
      </c>
      <c r="E42" s="21"/>
      <c r="F42" s="212"/>
      <c r="G42" s="18"/>
      <c r="I42" s="103"/>
      <c r="J42" s="107"/>
      <c r="K42" s="103"/>
      <c r="L42" s="157"/>
      <c r="M42" s="107"/>
      <c r="R42" s="266"/>
    </row>
    <row r="43" spans="1:20" ht="15" customHeight="1" x14ac:dyDescent="0.25">
      <c r="A43" s="10"/>
      <c r="B43" s="241" t="s">
        <v>85</v>
      </c>
      <c r="C43" s="300"/>
      <c r="D43" s="252">
        <v>0</v>
      </c>
      <c r="E43" s="21"/>
      <c r="F43" s="212"/>
      <c r="G43" s="18"/>
      <c r="I43" s="103"/>
      <c r="J43" s="107"/>
      <c r="K43" s="103"/>
      <c r="L43" s="157"/>
      <c r="M43" s="107"/>
    </row>
    <row r="44" spans="1:20" ht="15" customHeight="1" x14ac:dyDescent="0.25">
      <c r="A44" s="10"/>
      <c r="B44" s="30" t="s">
        <v>86</v>
      </c>
      <c r="C44" s="300"/>
      <c r="D44" s="68">
        <v>12324.99</v>
      </c>
      <c r="E44" s="21"/>
      <c r="F44" s="212"/>
      <c r="G44" s="18"/>
      <c r="I44" s="103"/>
      <c r="J44" s="107"/>
      <c r="K44" s="103"/>
      <c r="L44" s="157"/>
      <c r="M44" s="107"/>
    </row>
    <row r="45" spans="1:20" ht="15" customHeight="1" x14ac:dyDescent="0.25">
      <c r="A45" s="10"/>
      <c r="B45" s="30" t="s">
        <v>88</v>
      </c>
      <c r="C45" s="301"/>
      <c r="D45" s="68">
        <v>1364.88</v>
      </c>
      <c r="E45" s="23"/>
      <c r="F45" s="213"/>
      <c r="G45" s="18"/>
      <c r="I45" s="103"/>
      <c r="J45" s="107"/>
      <c r="K45" s="103"/>
      <c r="L45" s="157"/>
      <c r="M45" s="107"/>
    </row>
    <row r="46" spans="1:20" ht="15" customHeight="1" x14ac:dyDescent="0.25">
      <c r="A46" s="9">
        <v>4360</v>
      </c>
      <c r="B46" s="27" t="s">
        <v>39</v>
      </c>
      <c r="C46" s="302">
        <v>3300</v>
      </c>
      <c r="D46" s="40">
        <f>SUM(D47:D49)</f>
        <v>3182.89</v>
      </c>
      <c r="E46" s="19">
        <f>SUM(D46*100/C46)</f>
        <v>96.451212121212123</v>
      </c>
      <c r="F46" s="211"/>
      <c r="G46" s="18"/>
      <c r="H46" s="45">
        <f>SUM(C46-D46)</f>
        <v>117.11000000000013</v>
      </c>
      <c r="I46" s="102"/>
      <c r="J46" s="106">
        <f>C46-D46-I46</f>
        <v>117.11000000000013</v>
      </c>
      <c r="K46" s="102">
        <v>143</v>
      </c>
      <c r="L46" s="155">
        <f>C46+K46</f>
        <v>3443</v>
      </c>
      <c r="M46" s="106">
        <f>L46-D46</f>
        <v>260.11000000000013</v>
      </c>
      <c r="R46" s="347"/>
      <c r="T46" s="45"/>
    </row>
    <row r="47" spans="1:20" ht="15" customHeight="1" x14ac:dyDescent="0.25">
      <c r="A47" s="10"/>
      <c r="B47" s="28" t="s">
        <v>40</v>
      </c>
      <c r="C47" s="303"/>
      <c r="D47" s="70">
        <v>2066.89</v>
      </c>
      <c r="E47" s="21"/>
      <c r="F47" s="212"/>
      <c r="G47" s="18"/>
      <c r="I47" s="103"/>
      <c r="J47" s="107"/>
      <c r="K47" s="103"/>
      <c r="L47" s="157"/>
      <c r="M47" s="107"/>
      <c r="R47" s="346"/>
      <c r="T47" s="45"/>
    </row>
    <row r="48" spans="1:20" ht="15" customHeight="1" x14ac:dyDescent="0.25">
      <c r="A48" s="10"/>
      <c r="B48" s="29" t="s">
        <v>41</v>
      </c>
      <c r="C48" s="321"/>
      <c r="D48" s="71">
        <v>0</v>
      </c>
      <c r="E48" s="21"/>
      <c r="F48" s="212"/>
      <c r="G48" s="18"/>
      <c r="I48" s="103"/>
      <c r="J48" s="107"/>
      <c r="K48" s="103"/>
      <c r="L48" s="157"/>
      <c r="M48" s="107"/>
    </row>
    <row r="49" spans="1:20" ht="15" customHeight="1" x14ac:dyDescent="0.25">
      <c r="A49" s="7"/>
      <c r="B49" s="30" t="s">
        <v>42</v>
      </c>
      <c r="C49" s="301"/>
      <c r="D49" s="72">
        <v>1116</v>
      </c>
      <c r="E49" s="23"/>
      <c r="F49" s="213"/>
      <c r="G49" s="18"/>
      <c r="I49" s="103"/>
      <c r="J49" s="107"/>
      <c r="K49" s="103"/>
      <c r="L49" s="157"/>
      <c r="M49" s="107"/>
    </row>
    <row r="50" spans="1:20" ht="15" customHeight="1" x14ac:dyDescent="0.25">
      <c r="A50" s="7">
        <v>4390</v>
      </c>
      <c r="B50" s="26" t="s">
        <v>43</v>
      </c>
      <c r="C50" s="334">
        <v>2585</v>
      </c>
      <c r="D50" s="69">
        <v>2584.2600000000002</v>
      </c>
      <c r="E50" s="23">
        <f t="shared" ref="E50:E60" si="6">SUM(D50*100/C50)</f>
        <v>99.97137330754353</v>
      </c>
      <c r="F50" s="210"/>
      <c r="G50" s="18"/>
      <c r="H50" s="45">
        <f t="shared" ref="H50:H59" si="7">SUM(C50-D50)</f>
        <v>0.73999999999978172</v>
      </c>
      <c r="I50" s="102"/>
      <c r="J50" s="106">
        <f t="shared" ref="J50:J59" si="8">C50-D50-I50</f>
        <v>0.73999999999978172</v>
      </c>
      <c r="K50" s="102">
        <v>85</v>
      </c>
      <c r="L50" s="155">
        <f t="shared" ref="L50:L59" si="9">C50+K50</f>
        <v>2670</v>
      </c>
      <c r="M50" s="106">
        <f t="shared" ref="M50:M59" si="10">L50-D50</f>
        <v>85.739999999999782</v>
      </c>
      <c r="T50" s="45"/>
    </row>
    <row r="51" spans="1:20" ht="15" customHeight="1" x14ac:dyDescent="0.25">
      <c r="A51" s="8">
        <v>4410</v>
      </c>
      <c r="B51" s="13" t="s">
        <v>44</v>
      </c>
      <c r="C51" s="264">
        <v>10738</v>
      </c>
      <c r="D51" s="84">
        <v>9665.57</v>
      </c>
      <c r="E51" s="85">
        <f t="shared" si="6"/>
        <v>90.01275842801266</v>
      </c>
      <c r="F51" s="214"/>
      <c r="G51" s="82"/>
      <c r="H51" s="83">
        <f t="shared" si="7"/>
        <v>1072.4300000000003</v>
      </c>
      <c r="I51" s="102"/>
      <c r="J51" s="106">
        <f t="shared" si="8"/>
        <v>1072.4300000000003</v>
      </c>
      <c r="K51" s="102">
        <v>428</v>
      </c>
      <c r="L51" s="155">
        <f t="shared" si="9"/>
        <v>11166</v>
      </c>
      <c r="M51" s="106">
        <f t="shared" si="10"/>
        <v>1500.4300000000003</v>
      </c>
      <c r="T51" s="45"/>
    </row>
    <row r="52" spans="1:20" ht="15" customHeight="1" x14ac:dyDescent="0.25">
      <c r="A52" s="8">
        <v>4430</v>
      </c>
      <c r="B52" s="13" t="s">
        <v>45</v>
      </c>
      <c r="C52" s="264">
        <v>11040</v>
      </c>
      <c r="D52" s="65">
        <v>11020.54</v>
      </c>
      <c r="E52" s="17">
        <f t="shared" si="6"/>
        <v>99.823731884057977</v>
      </c>
      <c r="F52" s="351">
        <v>62.11</v>
      </c>
      <c r="G52" s="18"/>
      <c r="H52" s="45">
        <f t="shared" si="7"/>
        <v>19.459999999999127</v>
      </c>
      <c r="I52" s="102"/>
      <c r="J52" s="106">
        <f t="shared" si="8"/>
        <v>19.459999999999127</v>
      </c>
      <c r="K52" s="102"/>
      <c r="L52" s="155">
        <f t="shared" si="9"/>
        <v>11040</v>
      </c>
      <c r="M52" s="106">
        <f t="shared" si="10"/>
        <v>19.459999999999127</v>
      </c>
      <c r="R52" s="266"/>
      <c r="T52" s="45"/>
    </row>
    <row r="53" spans="1:20" ht="15" customHeight="1" x14ac:dyDescent="0.25">
      <c r="A53" s="8">
        <v>4440</v>
      </c>
      <c r="B53" s="13" t="s">
        <v>46</v>
      </c>
      <c r="C53" s="264">
        <v>22928</v>
      </c>
      <c r="D53" s="324">
        <v>22927.72</v>
      </c>
      <c r="E53" s="85">
        <f t="shared" si="6"/>
        <v>99.998778785764131</v>
      </c>
      <c r="F53" s="214"/>
      <c r="G53" s="82"/>
      <c r="H53" s="83">
        <f t="shared" si="7"/>
        <v>0.27999999999883585</v>
      </c>
      <c r="I53" s="102"/>
      <c r="J53" s="106">
        <f t="shared" si="8"/>
        <v>0.27999999999883585</v>
      </c>
      <c r="K53" s="102"/>
      <c r="L53" s="155">
        <f t="shared" si="9"/>
        <v>22928</v>
      </c>
      <c r="M53" s="106">
        <f t="shared" si="10"/>
        <v>0.27999999999883585</v>
      </c>
      <c r="R53" s="266"/>
      <c r="T53" s="45"/>
    </row>
    <row r="54" spans="1:20" ht="15" customHeight="1" x14ac:dyDescent="0.25">
      <c r="A54" s="8">
        <v>4480</v>
      </c>
      <c r="B54" s="13" t="s">
        <v>47</v>
      </c>
      <c r="C54" s="264">
        <v>12468</v>
      </c>
      <c r="D54" s="65">
        <v>12468</v>
      </c>
      <c r="E54" s="17">
        <f t="shared" si="6"/>
        <v>100</v>
      </c>
      <c r="F54" s="210"/>
      <c r="G54" s="18"/>
      <c r="H54" s="45">
        <f t="shared" si="7"/>
        <v>0</v>
      </c>
      <c r="I54" s="102"/>
      <c r="J54" s="106">
        <f t="shared" si="8"/>
        <v>0</v>
      </c>
      <c r="K54" s="102"/>
      <c r="L54" s="155">
        <f t="shared" si="9"/>
        <v>12468</v>
      </c>
      <c r="M54" s="106">
        <f t="shared" si="10"/>
        <v>0</v>
      </c>
      <c r="N54" s="45">
        <v>27456</v>
      </c>
      <c r="O54" s="80">
        <f>SUM(M54:N54)</f>
        <v>27456</v>
      </c>
      <c r="T54" s="45"/>
    </row>
    <row r="55" spans="1:20" ht="15" customHeight="1" x14ac:dyDescent="0.25">
      <c r="A55" s="8">
        <v>4530</v>
      </c>
      <c r="B55" s="13" t="s">
        <v>58</v>
      </c>
      <c r="C55" s="264">
        <v>44061</v>
      </c>
      <c r="D55" s="84">
        <v>39817.14</v>
      </c>
      <c r="E55" s="17">
        <f t="shared" si="6"/>
        <v>90.368216790358815</v>
      </c>
      <c r="F55" s="214"/>
      <c r="G55" s="138"/>
      <c r="H55" s="83">
        <f t="shared" si="7"/>
        <v>4243.8600000000006</v>
      </c>
      <c r="I55" s="102"/>
      <c r="J55" s="106">
        <f t="shared" si="8"/>
        <v>4243.8600000000006</v>
      </c>
      <c r="K55" s="193">
        <v>2661</v>
      </c>
      <c r="L55" s="155">
        <f t="shared" si="9"/>
        <v>46722</v>
      </c>
      <c r="M55" s="106">
        <f t="shared" si="10"/>
        <v>6904.8600000000006</v>
      </c>
      <c r="T55" s="45"/>
    </row>
    <row r="56" spans="1:20" ht="15" customHeight="1" x14ac:dyDescent="0.25">
      <c r="A56" s="8">
        <v>4700</v>
      </c>
      <c r="B56" s="13" t="s">
        <v>48</v>
      </c>
      <c r="C56" s="264">
        <v>4110</v>
      </c>
      <c r="D56" s="65">
        <v>4109.1899999999996</v>
      </c>
      <c r="E56" s="17">
        <f t="shared" si="6"/>
        <v>99.980291970802909</v>
      </c>
      <c r="F56" s="210"/>
      <c r="G56" s="18"/>
      <c r="H56" s="45">
        <f t="shared" si="7"/>
        <v>0.81000000000040018</v>
      </c>
      <c r="I56" s="102"/>
      <c r="J56" s="106">
        <f t="shared" si="8"/>
        <v>0.81000000000040018</v>
      </c>
      <c r="K56" s="102">
        <v>70</v>
      </c>
      <c r="L56" s="155">
        <f t="shared" si="9"/>
        <v>4180</v>
      </c>
      <c r="M56" s="106">
        <f t="shared" si="10"/>
        <v>70.8100000000004</v>
      </c>
      <c r="T56" s="45"/>
    </row>
    <row r="57" spans="1:20" ht="15" customHeight="1" x14ac:dyDescent="0.25">
      <c r="A57" s="8">
        <v>4710</v>
      </c>
      <c r="B57" s="13" t="s">
        <v>89</v>
      </c>
      <c r="C57" s="264">
        <v>0</v>
      </c>
      <c r="D57" s="65">
        <v>0</v>
      </c>
      <c r="E57" s="17" t="e">
        <f t="shared" si="6"/>
        <v>#DIV/0!</v>
      </c>
      <c r="F57" s="210"/>
      <c r="G57" s="18"/>
      <c r="H57" s="45">
        <f t="shared" si="7"/>
        <v>0</v>
      </c>
      <c r="I57" s="102"/>
      <c r="J57" s="106">
        <f t="shared" si="8"/>
        <v>0</v>
      </c>
      <c r="K57" s="102"/>
      <c r="L57" s="155"/>
      <c r="M57" s="106"/>
      <c r="T57" s="45"/>
    </row>
    <row r="58" spans="1:20" ht="15" customHeight="1" x14ac:dyDescent="0.25">
      <c r="A58" s="8">
        <v>4720</v>
      </c>
      <c r="B58" s="13" t="s">
        <v>49</v>
      </c>
      <c r="C58" s="264">
        <v>0</v>
      </c>
      <c r="D58" s="117">
        <v>0</v>
      </c>
      <c r="E58" s="17" t="e">
        <f t="shared" si="6"/>
        <v>#DIV/0!</v>
      </c>
      <c r="F58" s="210"/>
      <c r="G58" s="18"/>
      <c r="H58" s="45">
        <f t="shared" si="7"/>
        <v>0</v>
      </c>
      <c r="I58" s="102"/>
      <c r="J58" s="106">
        <f t="shared" si="8"/>
        <v>0</v>
      </c>
      <c r="K58" s="102"/>
      <c r="L58" s="155">
        <f t="shared" si="9"/>
        <v>0</v>
      </c>
      <c r="M58" s="106">
        <f t="shared" si="10"/>
        <v>0</v>
      </c>
      <c r="N58" s="196" t="s">
        <v>76</v>
      </c>
      <c r="O58" s="197" t="s">
        <v>75</v>
      </c>
      <c r="P58" s="197"/>
      <c r="Q58" s="249"/>
      <c r="T58" s="45"/>
    </row>
    <row r="59" spans="1:20" ht="15" customHeight="1" thickBot="1" x14ac:dyDescent="0.3">
      <c r="A59" s="245">
        <v>6140</v>
      </c>
      <c r="B59" s="246" t="s">
        <v>50</v>
      </c>
      <c r="C59" s="247">
        <v>25000</v>
      </c>
      <c r="D59" s="248">
        <v>24706.05</v>
      </c>
      <c r="E59" s="17">
        <f t="shared" si="6"/>
        <v>98.824200000000005</v>
      </c>
      <c r="F59" s="350"/>
      <c r="G59" s="18"/>
      <c r="H59" s="45">
        <f t="shared" si="7"/>
        <v>293.95000000000073</v>
      </c>
      <c r="I59" s="41"/>
      <c r="J59" s="108">
        <f t="shared" si="8"/>
        <v>293.95000000000073</v>
      </c>
      <c r="K59" s="41"/>
      <c r="L59" s="172">
        <f t="shared" si="9"/>
        <v>25000</v>
      </c>
      <c r="M59" s="106">
        <f t="shared" si="10"/>
        <v>293.95000000000073</v>
      </c>
      <c r="N59" s="160">
        <v>47500</v>
      </c>
      <c r="O59" s="161">
        <v>8882.11</v>
      </c>
      <c r="P59" s="161"/>
      <c r="Q59" s="250"/>
      <c r="T59" s="45"/>
    </row>
    <row r="60" spans="1:20" ht="21" customHeight="1" thickBot="1" x14ac:dyDescent="0.3">
      <c r="A60" s="361" t="s">
        <v>87</v>
      </c>
      <c r="B60" s="362"/>
      <c r="C60" s="226">
        <f>SUM(C4:C59)</f>
        <v>1897195</v>
      </c>
      <c r="D60" s="32">
        <f>D4+D5+D6+D7+D8+D9+D10+D22+D23+D24+D28+D29+D30+D46+D50+D51+D52+D53+D54+D55+D56+D58+D59+D57</f>
        <v>1763695.8299999998</v>
      </c>
      <c r="E60" s="17">
        <f t="shared" si="6"/>
        <v>92.963339561826785</v>
      </c>
      <c r="F60" s="32">
        <f>F52+F30+F24</f>
        <v>16807.030000000002</v>
      </c>
      <c r="G60" s="137"/>
      <c r="H60" s="32">
        <f>H4+H5+H6+H7+H8+H9+H10+H23+H24+H28+H29+H30+H46+H50+H51+H52+H53+H54+H56+H58+H59+H55+H22+H57</f>
        <v>133499.17000000001</v>
      </c>
      <c r="I60" s="104">
        <f>SUM(I4:I59)</f>
        <v>0</v>
      </c>
      <c r="J60" s="109">
        <f>SUM(J4:J59)</f>
        <v>132583.69</v>
      </c>
      <c r="K60" s="105">
        <f>SUM(K4:K59)</f>
        <v>0</v>
      </c>
      <c r="L60" s="173">
        <f>SUM(L4:L59)</f>
        <v>1884895</v>
      </c>
      <c r="M60" s="109">
        <f>SUM(M4:M59)</f>
        <v>132583.69</v>
      </c>
      <c r="R60" s="345"/>
      <c r="T60" s="45"/>
    </row>
    <row r="61" spans="1:20" ht="15.75" hidden="1" thickBot="1" x14ac:dyDescent="0.3">
      <c r="A61" s="220"/>
      <c r="B61" s="221"/>
      <c r="C61" s="216"/>
      <c r="D61" s="217"/>
      <c r="E61" s="218"/>
      <c r="F61" s="219"/>
      <c r="G61" s="215"/>
      <c r="H61" s="215"/>
      <c r="I61" s="202"/>
      <c r="J61" s="202">
        <f>J60-J59</f>
        <v>132289.74</v>
      </c>
      <c r="K61" s="202"/>
      <c r="L61" s="203">
        <f>L60-L59</f>
        <v>1859895</v>
      </c>
      <c r="M61" s="202">
        <f>M60-M59</f>
        <v>132289.74</v>
      </c>
      <c r="N61" s="202" t="s">
        <v>78</v>
      </c>
      <c r="R61" s="344"/>
      <c r="T61" s="32"/>
    </row>
    <row r="62" spans="1:20" ht="19.5" hidden="1" customHeight="1" thickBot="1" x14ac:dyDescent="0.3">
      <c r="A62" s="222"/>
      <c r="B62" s="223" t="s">
        <v>81</v>
      </c>
      <c r="C62" s="227">
        <f>SUM(C60:C61)</f>
        <v>1897195</v>
      </c>
      <c r="D62" s="224">
        <f>SUM(D60:D61)</f>
        <v>1763695.8299999998</v>
      </c>
      <c r="E62" s="225"/>
      <c r="F62" s="225"/>
      <c r="G62" s="45"/>
    </row>
    <row r="63" spans="1:20" x14ac:dyDescent="0.25">
      <c r="A63" s="90"/>
      <c r="B63" s="200" t="s">
        <v>94</v>
      </c>
      <c r="C63" s="180"/>
      <c r="D63" s="325">
        <f>D59</f>
        <v>24706.05</v>
      </c>
      <c r="E63" s="45"/>
      <c r="F63" s="45"/>
      <c r="G63" s="45"/>
    </row>
    <row r="64" spans="1:20" x14ac:dyDescent="0.25">
      <c r="C64" s="180"/>
      <c r="D64" s="81">
        <f>D60-D59</f>
        <v>1738989.7799999998</v>
      </c>
      <c r="E64" s="45"/>
      <c r="F64" s="45"/>
      <c r="G64" s="45"/>
      <c r="H64" s="323"/>
      <c r="I64" s="323"/>
      <c r="J64" s="323"/>
      <c r="K64" s="323"/>
      <c r="L64" s="326"/>
      <c r="M64" s="323"/>
      <c r="N64" s="323"/>
      <c r="O64" s="266"/>
      <c r="P64" s="266"/>
      <c r="Q64" s="266"/>
      <c r="R64" s="266"/>
    </row>
    <row r="65" spans="1:22" x14ac:dyDescent="0.25">
      <c r="A65" s="12" t="s">
        <v>95</v>
      </c>
      <c r="C65" s="180"/>
      <c r="D65" s="81"/>
      <c r="E65" s="45"/>
      <c r="F65" s="45"/>
      <c r="G65" s="45"/>
      <c r="L65" s="141">
        <v>40000</v>
      </c>
      <c r="M65" s="147" t="s">
        <v>68</v>
      </c>
      <c r="T65" s="266"/>
    </row>
    <row r="66" spans="1:22" x14ac:dyDescent="0.25">
      <c r="B66" s="199"/>
      <c r="C66" s="180"/>
      <c r="D66" s="81"/>
      <c r="E66" s="45"/>
      <c r="F66" s="45"/>
      <c r="G66" s="45"/>
      <c r="L66" s="175">
        <v>47000</v>
      </c>
      <c r="M66" s="176" t="s">
        <v>69</v>
      </c>
    </row>
    <row r="67" spans="1:22" ht="15.75" thickBot="1" x14ac:dyDescent="0.3">
      <c r="B67" s="200"/>
      <c r="C67" s="180"/>
      <c r="D67" s="147"/>
      <c r="E67" s="45"/>
      <c r="F67" s="45"/>
      <c r="G67" s="45"/>
      <c r="K67" s="198" t="s">
        <v>74</v>
      </c>
      <c r="L67" s="141">
        <v>80000</v>
      </c>
      <c r="M67" s="147" t="s">
        <v>70</v>
      </c>
    </row>
    <row r="68" spans="1:22" ht="15.75" thickBot="1" x14ac:dyDescent="0.3">
      <c r="B68" s="200"/>
      <c r="C68" s="327"/>
      <c r="D68" s="81"/>
      <c r="E68" s="45"/>
      <c r="F68" s="45"/>
      <c r="G68" s="45"/>
      <c r="L68" s="174">
        <f>SUM(L65:L67)</f>
        <v>167000</v>
      </c>
      <c r="M68" s="147"/>
      <c r="S68" s="271"/>
    </row>
    <row r="69" spans="1:22" x14ac:dyDescent="0.25">
      <c r="C69" s="327"/>
      <c r="D69" s="81"/>
      <c r="E69" s="45"/>
      <c r="F69" s="45"/>
      <c r="G69" s="45"/>
      <c r="M69" s="147"/>
      <c r="S69" s="81"/>
    </row>
    <row r="70" spans="1:22" x14ac:dyDescent="0.25">
      <c r="C70" s="275"/>
      <c r="M70" s="147"/>
      <c r="V70" s="266"/>
    </row>
    <row r="71" spans="1:22" x14ac:dyDescent="0.25">
      <c r="C71" s="275"/>
      <c r="M71" s="147"/>
      <c r="V71" s="266"/>
    </row>
    <row r="72" spans="1:22" x14ac:dyDescent="0.25">
      <c r="V72" s="266"/>
    </row>
    <row r="73" spans="1:22" x14ac:dyDescent="0.25">
      <c r="V73" s="266"/>
    </row>
    <row r="74" spans="1:22" x14ac:dyDescent="0.25">
      <c r="V74" s="266"/>
    </row>
    <row r="75" spans="1:22" x14ac:dyDescent="0.25">
      <c r="V75" s="266"/>
    </row>
    <row r="76" spans="1:22" x14ac:dyDescent="0.25">
      <c r="V76" s="266"/>
    </row>
    <row r="77" spans="1:22" x14ac:dyDescent="0.25">
      <c r="V77" s="266"/>
    </row>
    <row r="78" spans="1:22" x14ac:dyDescent="0.25">
      <c r="V78" s="266"/>
    </row>
    <row r="79" spans="1:22" x14ac:dyDescent="0.25">
      <c r="V79" s="266"/>
    </row>
    <row r="80" spans="1:22" x14ac:dyDescent="0.25">
      <c r="V80" s="266"/>
    </row>
    <row r="81" spans="19:22" x14ac:dyDescent="0.25">
      <c r="V81" s="266"/>
    </row>
    <row r="82" spans="19:22" x14ac:dyDescent="0.25">
      <c r="V82" s="266"/>
    </row>
    <row r="83" spans="19:22" x14ac:dyDescent="0.25">
      <c r="V83" s="266"/>
    </row>
    <row r="84" spans="19:22" x14ac:dyDescent="0.25">
      <c r="V84" s="266"/>
    </row>
    <row r="85" spans="19:22" x14ac:dyDescent="0.25">
      <c r="S85" s="272"/>
      <c r="V85" s="266"/>
    </row>
    <row r="86" spans="19:22" x14ac:dyDescent="0.25">
      <c r="V86" s="266"/>
    </row>
    <row r="87" spans="19:22" x14ac:dyDescent="0.25">
      <c r="V87" s="266"/>
    </row>
    <row r="93" spans="19:22" x14ac:dyDescent="0.25">
      <c r="S93" s="272"/>
      <c r="V93" s="272"/>
    </row>
    <row r="94" spans="19:22" x14ac:dyDescent="0.25">
      <c r="S94" s="272"/>
    </row>
    <row r="101" spans="19:22" x14ac:dyDescent="0.25">
      <c r="V101" s="272"/>
    </row>
    <row r="103" spans="19:22" x14ac:dyDescent="0.25">
      <c r="S103" s="271"/>
      <c r="T103" s="60"/>
    </row>
    <row r="104" spans="19:22" x14ac:dyDescent="0.25">
      <c r="S104" s="60"/>
      <c r="T104" s="60"/>
    </row>
    <row r="105" spans="19:22" x14ac:dyDescent="0.25">
      <c r="S105" s="60"/>
      <c r="T105" s="60"/>
    </row>
    <row r="106" spans="19:22" x14ac:dyDescent="0.25">
      <c r="S106" s="60"/>
      <c r="T106" s="60"/>
    </row>
    <row r="107" spans="19:22" x14ac:dyDescent="0.25">
      <c r="S107" s="273"/>
      <c r="T107" s="273"/>
      <c r="U107" s="266"/>
    </row>
    <row r="108" spans="19:22" x14ac:dyDescent="0.25">
      <c r="S108" s="274"/>
      <c r="T108" s="273"/>
      <c r="U108" s="266"/>
    </row>
    <row r="109" spans="19:22" x14ac:dyDescent="0.25">
      <c r="S109" s="275"/>
      <c r="T109" s="273"/>
      <c r="U109" s="266"/>
    </row>
    <row r="110" spans="19:22" x14ac:dyDescent="0.25">
      <c r="S110" s="275"/>
      <c r="T110" s="273"/>
      <c r="U110" s="276"/>
    </row>
    <row r="112" spans="19:22" x14ac:dyDescent="0.25">
      <c r="S112" s="272"/>
    </row>
    <row r="122" spans="19:21" x14ac:dyDescent="0.25">
      <c r="U122" s="276"/>
    </row>
    <row r="123" spans="19:21" x14ac:dyDescent="0.25">
      <c r="S123" s="277"/>
    </row>
    <row r="126" spans="19:21" x14ac:dyDescent="0.25">
      <c r="U126" s="276"/>
    </row>
    <row r="131" spans="19:22" x14ac:dyDescent="0.25">
      <c r="U131" s="266"/>
      <c r="V131" s="266"/>
    </row>
    <row r="132" spans="19:22" x14ac:dyDescent="0.25">
      <c r="U132" s="266"/>
      <c r="V132" s="266"/>
    </row>
    <row r="133" spans="19:22" x14ac:dyDescent="0.25">
      <c r="U133" s="266"/>
      <c r="V133" s="266"/>
    </row>
    <row r="134" spans="19:22" x14ac:dyDescent="0.25">
      <c r="U134" s="266"/>
      <c r="V134" s="266"/>
    </row>
    <row r="135" spans="19:22" x14ac:dyDescent="0.25">
      <c r="U135" s="266"/>
      <c r="V135" s="266"/>
    </row>
    <row r="136" spans="19:22" x14ac:dyDescent="0.25">
      <c r="U136" s="268"/>
      <c r="V136" s="266"/>
    </row>
    <row r="137" spans="19:22" x14ac:dyDescent="0.25">
      <c r="U137" s="268"/>
      <c r="V137" s="266"/>
    </row>
    <row r="138" spans="19:22" x14ac:dyDescent="0.25">
      <c r="U138" s="266"/>
      <c r="V138" s="266"/>
    </row>
    <row r="139" spans="19:22" x14ac:dyDescent="0.25">
      <c r="S139" s="1"/>
      <c r="T139" s="1"/>
      <c r="U139" s="268"/>
      <c r="V139" s="276"/>
    </row>
    <row r="140" spans="19:22" x14ac:dyDescent="0.25">
      <c r="U140" s="266"/>
      <c r="V140" s="266"/>
    </row>
    <row r="141" spans="19:22" x14ac:dyDescent="0.25">
      <c r="U141" s="266"/>
      <c r="V141" s="266"/>
    </row>
    <row r="142" spans="19:22" x14ac:dyDescent="0.25">
      <c r="U142" s="266"/>
      <c r="V142" s="266"/>
    </row>
    <row r="143" spans="19:22" x14ac:dyDescent="0.25">
      <c r="U143" s="266"/>
      <c r="V143" s="266"/>
    </row>
    <row r="144" spans="19:22" x14ac:dyDescent="0.25">
      <c r="U144" s="266"/>
      <c r="V144" s="266"/>
    </row>
    <row r="145" spans="19:22" x14ac:dyDescent="0.25">
      <c r="U145" s="266"/>
      <c r="V145" s="266"/>
    </row>
    <row r="148" spans="19:22" x14ac:dyDescent="0.25">
      <c r="U148" s="1"/>
    </row>
    <row r="149" spans="19:22" x14ac:dyDescent="0.25">
      <c r="U149" s="1"/>
    </row>
    <row r="151" spans="19:22" x14ac:dyDescent="0.25">
      <c r="S151" s="1"/>
      <c r="T151" s="1"/>
      <c r="U151" s="1"/>
      <c r="V151" s="272"/>
    </row>
    <row r="157" spans="19:22" x14ac:dyDescent="0.25">
      <c r="U157" s="266"/>
    </row>
    <row r="160" spans="19:22" x14ac:dyDescent="0.25">
      <c r="U160" s="1"/>
    </row>
    <row r="164" spans="19:22" x14ac:dyDescent="0.25">
      <c r="S164" s="1"/>
      <c r="T164" s="1"/>
      <c r="U164" s="1"/>
      <c r="V164" s="272"/>
    </row>
    <row r="175" spans="19:22" x14ac:dyDescent="0.25">
      <c r="V175" s="266"/>
    </row>
  </sheetData>
  <mergeCells count="6">
    <mergeCell ref="J2:J3"/>
    <mergeCell ref="C2:C3"/>
    <mergeCell ref="F2:F3"/>
    <mergeCell ref="E2:E3"/>
    <mergeCell ref="A60:B60"/>
    <mergeCell ref="A2:B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2"/>
  <sheetViews>
    <sheetView view="pageBreakPreview" zoomScale="60" zoomScaleNormal="108" workbookViewId="0">
      <pane ySplit="3" topLeftCell="A18" activePane="bottomLeft" state="frozen"/>
      <selection pane="bottomLeft" activeCell="Q50" sqref="Q50"/>
    </sheetView>
  </sheetViews>
  <sheetFormatPr defaultRowHeight="15" x14ac:dyDescent="0.25"/>
  <cols>
    <col min="1" max="1" width="6.28515625" style="12" customWidth="1"/>
    <col min="2" max="2" width="39.85546875" style="12" customWidth="1"/>
    <col min="3" max="3" width="11.7109375" style="177" customWidth="1"/>
    <col min="4" max="4" width="13" style="60" customWidth="1"/>
    <col min="5" max="5" width="6.5703125" style="12" customWidth="1"/>
    <col min="6" max="6" width="12.140625" style="12" customWidth="1"/>
    <col min="7" max="7" width="1" style="12" customWidth="1"/>
    <col min="8" max="8" width="9.42578125" style="45" customWidth="1"/>
    <col min="9" max="9" width="11.7109375" style="81" hidden="1" customWidth="1"/>
    <col min="10" max="10" width="10.140625" style="45" hidden="1" customWidth="1"/>
    <col min="11" max="11" width="10.7109375" style="45" hidden="1" customWidth="1"/>
    <col min="12" max="12" width="14" style="141" hidden="1" customWidth="1"/>
    <col min="13" max="13" width="13" style="45" hidden="1" customWidth="1"/>
    <col min="14" max="14" width="10.140625" style="12" customWidth="1"/>
    <col min="15" max="15" width="12.42578125" style="12" customWidth="1"/>
    <col min="16" max="16" width="21.85546875" style="12" customWidth="1"/>
    <col min="17" max="17" width="30" style="12" customWidth="1"/>
    <col min="18" max="18" width="14.42578125" style="12" customWidth="1"/>
    <col min="19" max="247" width="9.140625" style="12"/>
    <col min="248" max="248" width="5.140625" style="12" customWidth="1"/>
    <col min="249" max="249" width="35.85546875" style="12" customWidth="1"/>
    <col min="250" max="250" width="11.7109375" style="12" customWidth="1"/>
    <col min="251" max="251" width="12" style="12" customWidth="1"/>
    <col min="252" max="252" width="6.5703125" style="12" customWidth="1"/>
    <col min="253" max="256" width="11.7109375" style="12" customWidth="1"/>
    <col min="257" max="257" width="10.140625" style="12" bestFit="1" customWidth="1"/>
    <col min="258" max="263" width="9.140625" style="12"/>
    <col min="264" max="264" width="8" style="12" customWidth="1"/>
    <col min="265" max="265" width="36.7109375" style="12" customWidth="1"/>
    <col min="266" max="266" width="14.5703125" style="12" customWidth="1"/>
    <col min="267" max="267" width="13" style="12" customWidth="1"/>
    <col min="268" max="503" width="9.140625" style="12"/>
    <col min="504" max="504" width="5.140625" style="12" customWidth="1"/>
    <col min="505" max="505" width="35.85546875" style="12" customWidth="1"/>
    <col min="506" max="506" width="11.7109375" style="12" customWidth="1"/>
    <col min="507" max="507" width="12" style="12" customWidth="1"/>
    <col min="508" max="508" width="6.5703125" style="12" customWidth="1"/>
    <col min="509" max="512" width="11.7109375" style="12" customWidth="1"/>
    <col min="513" max="513" width="10.140625" style="12" bestFit="1" customWidth="1"/>
    <col min="514" max="519" width="9.140625" style="12"/>
    <col min="520" max="520" width="8" style="12" customWidth="1"/>
    <col min="521" max="521" width="36.7109375" style="12" customWidth="1"/>
    <col min="522" max="522" width="14.5703125" style="12" customWidth="1"/>
    <col min="523" max="523" width="13" style="12" customWidth="1"/>
    <col min="524" max="759" width="9.140625" style="12"/>
    <col min="760" max="760" width="5.140625" style="12" customWidth="1"/>
    <col min="761" max="761" width="35.85546875" style="12" customWidth="1"/>
    <col min="762" max="762" width="11.7109375" style="12" customWidth="1"/>
    <col min="763" max="763" width="12" style="12" customWidth="1"/>
    <col min="764" max="764" width="6.5703125" style="12" customWidth="1"/>
    <col min="765" max="768" width="11.7109375" style="12" customWidth="1"/>
    <col min="769" max="769" width="10.140625" style="12" bestFit="1" customWidth="1"/>
    <col min="770" max="775" width="9.140625" style="12"/>
    <col min="776" max="776" width="8" style="12" customWidth="1"/>
    <col min="777" max="777" width="36.7109375" style="12" customWidth="1"/>
    <col min="778" max="778" width="14.5703125" style="12" customWidth="1"/>
    <col min="779" max="779" width="13" style="12" customWidth="1"/>
    <col min="780" max="1015" width="9.140625" style="12"/>
    <col min="1016" max="1016" width="5.140625" style="12" customWidth="1"/>
    <col min="1017" max="1017" width="35.85546875" style="12" customWidth="1"/>
    <col min="1018" max="1018" width="11.7109375" style="12" customWidth="1"/>
    <col min="1019" max="1019" width="12" style="12" customWidth="1"/>
    <col min="1020" max="1020" width="6.5703125" style="12" customWidth="1"/>
    <col min="1021" max="1024" width="11.7109375" style="12" customWidth="1"/>
    <col min="1025" max="1025" width="10.140625" style="12" bestFit="1" customWidth="1"/>
    <col min="1026" max="1031" width="9.140625" style="12"/>
    <col min="1032" max="1032" width="8" style="12" customWidth="1"/>
    <col min="1033" max="1033" width="36.7109375" style="12" customWidth="1"/>
    <col min="1034" max="1034" width="14.5703125" style="12" customWidth="1"/>
    <col min="1035" max="1035" width="13" style="12" customWidth="1"/>
    <col min="1036" max="1271" width="9.140625" style="12"/>
    <col min="1272" max="1272" width="5.140625" style="12" customWidth="1"/>
    <col min="1273" max="1273" width="35.85546875" style="12" customWidth="1"/>
    <col min="1274" max="1274" width="11.7109375" style="12" customWidth="1"/>
    <col min="1275" max="1275" width="12" style="12" customWidth="1"/>
    <col min="1276" max="1276" width="6.5703125" style="12" customWidth="1"/>
    <col min="1277" max="1280" width="11.7109375" style="12" customWidth="1"/>
    <col min="1281" max="1281" width="10.140625" style="12" bestFit="1" customWidth="1"/>
    <col min="1282" max="1287" width="9.140625" style="12"/>
    <col min="1288" max="1288" width="8" style="12" customWidth="1"/>
    <col min="1289" max="1289" width="36.7109375" style="12" customWidth="1"/>
    <col min="1290" max="1290" width="14.5703125" style="12" customWidth="1"/>
    <col min="1291" max="1291" width="13" style="12" customWidth="1"/>
    <col min="1292" max="1527" width="9.140625" style="12"/>
    <col min="1528" max="1528" width="5.140625" style="12" customWidth="1"/>
    <col min="1529" max="1529" width="35.85546875" style="12" customWidth="1"/>
    <col min="1530" max="1530" width="11.7109375" style="12" customWidth="1"/>
    <col min="1531" max="1531" width="12" style="12" customWidth="1"/>
    <col min="1532" max="1532" width="6.5703125" style="12" customWidth="1"/>
    <col min="1533" max="1536" width="11.7109375" style="12" customWidth="1"/>
    <col min="1537" max="1537" width="10.140625" style="12" bestFit="1" customWidth="1"/>
    <col min="1538" max="1543" width="9.140625" style="12"/>
    <col min="1544" max="1544" width="8" style="12" customWidth="1"/>
    <col min="1545" max="1545" width="36.7109375" style="12" customWidth="1"/>
    <col min="1546" max="1546" width="14.5703125" style="12" customWidth="1"/>
    <col min="1547" max="1547" width="13" style="12" customWidth="1"/>
    <col min="1548" max="1783" width="9.140625" style="12"/>
    <col min="1784" max="1784" width="5.140625" style="12" customWidth="1"/>
    <col min="1785" max="1785" width="35.85546875" style="12" customWidth="1"/>
    <col min="1786" max="1786" width="11.7109375" style="12" customWidth="1"/>
    <col min="1787" max="1787" width="12" style="12" customWidth="1"/>
    <col min="1788" max="1788" width="6.5703125" style="12" customWidth="1"/>
    <col min="1789" max="1792" width="11.7109375" style="12" customWidth="1"/>
    <col min="1793" max="1793" width="10.140625" style="12" bestFit="1" customWidth="1"/>
    <col min="1794" max="1799" width="9.140625" style="12"/>
    <col min="1800" max="1800" width="8" style="12" customWidth="1"/>
    <col min="1801" max="1801" width="36.7109375" style="12" customWidth="1"/>
    <col min="1802" max="1802" width="14.5703125" style="12" customWidth="1"/>
    <col min="1803" max="1803" width="13" style="12" customWidth="1"/>
    <col min="1804" max="2039" width="9.140625" style="12"/>
    <col min="2040" max="2040" width="5.140625" style="12" customWidth="1"/>
    <col min="2041" max="2041" width="35.85546875" style="12" customWidth="1"/>
    <col min="2042" max="2042" width="11.7109375" style="12" customWidth="1"/>
    <col min="2043" max="2043" width="12" style="12" customWidth="1"/>
    <col min="2044" max="2044" width="6.5703125" style="12" customWidth="1"/>
    <col min="2045" max="2048" width="11.7109375" style="12" customWidth="1"/>
    <col min="2049" max="2049" width="10.140625" style="12" bestFit="1" customWidth="1"/>
    <col min="2050" max="2055" width="9.140625" style="12"/>
    <col min="2056" max="2056" width="8" style="12" customWidth="1"/>
    <col min="2057" max="2057" width="36.7109375" style="12" customWidth="1"/>
    <col min="2058" max="2058" width="14.5703125" style="12" customWidth="1"/>
    <col min="2059" max="2059" width="13" style="12" customWidth="1"/>
    <col min="2060" max="2295" width="9.140625" style="12"/>
    <col min="2296" max="2296" width="5.140625" style="12" customWidth="1"/>
    <col min="2297" max="2297" width="35.85546875" style="12" customWidth="1"/>
    <col min="2298" max="2298" width="11.7109375" style="12" customWidth="1"/>
    <col min="2299" max="2299" width="12" style="12" customWidth="1"/>
    <col min="2300" max="2300" width="6.5703125" style="12" customWidth="1"/>
    <col min="2301" max="2304" width="11.7109375" style="12" customWidth="1"/>
    <col min="2305" max="2305" width="10.140625" style="12" bestFit="1" customWidth="1"/>
    <col min="2306" max="2311" width="9.140625" style="12"/>
    <col min="2312" max="2312" width="8" style="12" customWidth="1"/>
    <col min="2313" max="2313" width="36.7109375" style="12" customWidth="1"/>
    <col min="2314" max="2314" width="14.5703125" style="12" customWidth="1"/>
    <col min="2315" max="2315" width="13" style="12" customWidth="1"/>
    <col min="2316" max="2551" width="9.140625" style="12"/>
    <col min="2552" max="2552" width="5.140625" style="12" customWidth="1"/>
    <col min="2553" max="2553" width="35.85546875" style="12" customWidth="1"/>
    <col min="2554" max="2554" width="11.7109375" style="12" customWidth="1"/>
    <col min="2555" max="2555" width="12" style="12" customWidth="1"/>
    <col min="2556" max="2556" width="6.5703125" style="12" customWidth="1"/>
    <col min="2557" max="2560" width="11.7109375" style="12" customWidth="1"/>
    <col min="2561" max="2561" width="10.140625" style="12" bestFit="1" customWidth="1"/>
    <col min="2562" max="2567" width="9.140625" style="12"/>
    <col min="2568" max="2568" width="8" style="12" customWidth="1"/>
    <col min="2569" max="2569" width="36.7109375" style="12" customWidth="1"/>
    <col min="2570" max="2570" width="14.5703125" style="12" customWidth="1"/>
    <col min="2571" max="2571" width="13" style="12" customWidth="1"/>
    <col min="2572" max="2807" width="9.140625" style="12"/>
    <col min="2808" max="2808" width="5.140625" style="12" customWidth="1"/>
    <col min="2809" max="2809" width="35.85546875" style="12" customWidth="1"/>
    <col min="2810" max="2810" width="11.7109375" style="12" customWidth="1"/>
    <col min="2811" max="2811" width="12" style="12" customWidth="1"/>
    <col min="2812" max="2812" width="6.5703125" style="12" customWidth="1"/>
    <col min="2813" max="2816" width="11.7109375" style="12" customWidth="1"/>
    <col min="2817" max="2817" width="10.140625" style="12" bestFit="1" customWidth="1"/>
    <col min="2818" max="2823" width="9.140625" style="12"/>
    <col min="2824" max="2824" width="8" style="12" customWidth="1"/>
    <col min="2825" max="2825" width="36.7109375" style="12" customWidth="1"/>
    <col min="2826" max="2826" width="14.5703125" style="12" customWidth="1"/>
    <col min="2827" max="2827" width="13" style="12" customWidth="1"/>
    <col min="2828" max="3063" width="9.140625" style="12"/>
    <col min="3064" max="3064" width="5.140625" style="12" customWidth="1"/>
    <col min="3065" max="3065" width="35.85546875" style="12" customWidth="1"/>
    <col min="3066" max="3066" width="11.7109375" style="12" customWidth="1"/>
    <col min="3067" max="3067" width="12" style="12" customWidth="1"/>
    <col min="3068" max="3068" width="6.5703125" style="12" customWidth="1"/>
    <col min="3069" max="3072" width="11.7109375" style="12" customWidth="1"/>
    <col min="3073" max="3073" width="10.140625" style="12" bestFit="1" customWidth="1"/>
    <col min="3074" max="3079" width="9.140625" style="12"/>
    <col min="3080" max="3080" width="8" style="12" customWidth="1"/>
    <col min="3081" max="3081" width="36.7109375" style="12" customWidth="1"/>
    <col min="3082" max="3082" width="14.5703125" style="12" customWidth="1"/>
    <col min="3083" max="3083" width="13" style="12" customWidth="1"/>
    <col min="3084" max="3319" width="9.140625" style="12"/>
    <col min="3320" max="3320" width="5.140625" style="12" customWidth="1"/>
    <col min="3321" max="3321" width="35.85546875" style="12" customWidth="1"/>
    <col min="3322" max="3322" width="11.7109375" style="12" customWidth="1"/>
    <col min="3323" max="3323" width="12" style="12" customWidth="1"/>
    <col min="3324" max="3324" width="6.5703125" style="12" customWidth="1"/>
    <col min="3325" max="3328" width="11.7109375" style="12" customWidth="1"/>
    <col min="3329" max="3329" width="10.140625" style="12" bestFit="1" customWidth="1"/>
    <col min="3330" max="3335" width="9.140625" style="12"/>
    <col min="3336" max="3336" width="8" style="12" customWidth="1"/>
    <col min="3337" max="3337" width="36.7109375" style="12" customWidth="1"/>
    <col min="3338" max="3338" width="14.5703125" style="12" customWidth="1"/>
    <col min="3339" max="3339" width="13" style="12" customWidth="1"/>
    <col min="3340" max="3575" width="9.140625" style="12"/>
    <col min="3576" max="3576" width="5.140625" style="12" customWidth="1"/>
    <col min="3577" max="3577" width="35.85546875" style="12" customWidth="1"/>
    <col min="3578" max="3578" width="11.7109375" style="12" customWidth="1"/>
    <col min="3579" max="3579" width="12" style="12" customWidth="1"/>
    <col min="3580" max="3580" width="6.5703125" style="12" customWidth="1"/>
    <col min="3581" max="3584" width="11.7109375" style="12" customWidth="1"/>
    <col min="3585" max="3585" width="10.140625" style="12" bestFit="1" customWidth="1"/>
    <col min="3586" max="3591" width="9.140625" style="12"/>
    <col min="3592" max="3592" width="8" style="12" customWidth="1"/>
    <col min="3593" max="3593" width="36.7109375" style="12" customWidth="1"/>
    <col min="3594" max="3594" width="14.5703125" style="12" customWidth="1"/>
    <col min="3595" max="3595" width="13" style="12" customWidth="1"/>
    <col min="3596" max="3831" width="9.140625" style="12"/>
    <col min="3832" max="3832" width="5.140625" style="12" customWidth="1"/>
    <col min="3833" max="3833" width="35.85546875" style="12" customWidth="1"/>
    <col min="3834" max="3834" width="11.7109375" style="12" customWidth="1"/>
    <col min="3835" max="3835" width="12" style="12" customWidth="1"/>
    <col min="3836" max="3836" width="6.5703125" style="12" customWidth="1"/>
    <col min="3837" max="3840" width="11.7109375" style="12" customWidth="1"/>
    <col min="3841" max="3841" width="10.140625" style="12" bestFit="1" customWidth="1"/>
    <col min="3842" max="3847" width="9.140625" style="12"/>
    <col min="3848" max="3848" width="8" style="12" customWidth="1"/>
    <col min="3849" max="3849" width="36.7109375" style="12" customWidth="1"/>
    <col min="3850" max="3850" width="14.5703125" style="12" customWidth="1"/>
    <col min="3851" max="3851" width="13" style="12" customWidth="1"/>
    <col min="3852" max="4087" width="9.140625" style="12"/>
    <col min="4088" max="4088" width="5.140625" style="12" customWidth="1"/>
    <col min="4089" max="4089" width="35.85546875" style="12" customWidth="1"/>
    <col min="4090" max="4090" width="11.7109375" style="12" customWidth="1"/>
    <col min="4091" max="4091" width="12" style="12" customWidth="1"/>
    <col min="4092" max="4092" width="6.5703125" style="12" customWidth="1"/>
    <col min="4093" max="4096" width="11.7109375" style="12" customWidth="1"/>
    <col min="4097" max="4097" width="10.140625" style="12" bestFit="1" customWidth="1"/>
    <col min="4098" max="4103" width="9.140625" style="12"/>
    <col min="4104" max="4104" width="8" style="12" customWidth="1"/>
    <col min="4105" max="4105" width="36.7109375" style="12" customWidth="1"/>
    <col min="4106" max="4106" width="14.5703125" style="12" customWidth="1"/>
    <col min="4107" max="4107" width="13" style="12" customWidth="1"/>
    <col min="4108" max="4343" width="9.140625" style="12"/>
    <col min="4344" max="4344" width="5.140625" style="12" customWidth="1"/>
    <col min="4345" max="4345" width="35.85546875" style="12" customWidth="1"/>
    <col min="4346" max="4346" width="11.7109375" style="12" customWidth="1"/>
    <col min="4347" max="4347" width="12" style="12" customWidth="1"/>
    <col min="4348" max="4348" width="6.5703125" style="12" customWidth="1"/>
    <col min="4349" max="4352" width="11.7109375" style="12" customWidth="1"/>
    <col min="4353" max="4353" width="10.140625" style="12" bestFit="1" customWidth="1"/>
    <col min="4354" max="4359" width="9.140625" style="12"/>
    <col min="4360" max="4360" width="8" style="12" customWidth="1"/>
    <col min="4361" max="4361" width="36.7109375" style="12" customWidth="1"/>
    <col min="4362" max="4362" width="14.5703125" style="12" customWidth="1"/>
    <col min="4363" max="4363" width="13" style="12" customWidth="1"/>
    <col min="4364" max="4599" width="9.140625" style="12"/>
    <col min="4600" max="4600" width="5.140625" style="12" customWidth="1"/>
    <col min="4601" max="4601" width="35.85546875" style="12" customWidth="1"/>
    <col min="4602" max="4602" width="11.7109375" style="12" customWidth="1"/>
    <col min="4603" max="4603" width="12" style="12" customWidth="1"/>
    <col min="4604" max="4604" width="6.5703125" style="12" customWidth="1"/>
    <col min="4605" max="4608" width="11.7109375" style="12" customWidth="1"/>
    <col min="4609" max="4609" width="10.140625" style="12" bestFit="1" customWidth="1"/>
    <col min="4610" max="4615" width="9.140625" style="12"/>
    <col min="4616" max="4616" width="8" style="12" customWidth="1"/>
    <col min="4617" max="4617" width="36.7109375" style="12" customWidth="1"/>
    <col min="4618" max="4618" width="14.5703125" style="12" customWidth="1"/>
    <col min="4619" max="4619" width="13" style="12" customWidth="1"/>
    <col min="4620" max="4855" width="9.140625" style="12"/>
    <col min="4856" max="4856" width="5.140625" style="12" customWidth="1"/>
    <col min="4857" max="4857" width="35.85546875" style="12" customWidth="1"/>
    <col min="4858" max="4858" width="11.7109375" style="12" customWidth="1"/>
    <col min="4859" max="4859" width="12" style="12" customWidth="1"/>
    <col min="4860" max="4860" width="6.5703125" style="12" customWidth="1"/>
    <col min="4861" max="4864" width="11.7109375" style="12" customWidth="1"/>
    <col min="4865" max="4865" width="10.140625" style="12" bestFit="1" customWidth="1"/>
    <col min="4866" max="4871" width="9.140625" style="12"/>
    <col min="4872" max="4872" width="8" style="12" customWidth="1"/>
    <col min="4873" max="4873" width="36.7109375" style="12" customWidth="1"/>
    <col min="4874" max="4874" width="14.5703125" style="12" customWidth="1"/>
    <col min="4875" max="4875" width="13" style="12" customWidth="1"/>
    <col min="4876" max="5111" width="9.140625" style="12"/>
    <col min="5112" max="5112" width="5.140625" style="12" customWidth="1"/>
    <col min="5113" max="5113" width="35.85546875" style="12" customWidth="1"/>
    <col min="5114" max="5114" width="11.7109375" style="12" customWidth="1"/>
    <col min="5115" max="5115" width="12" style="12" customWidth="1"/>
    <col min="5116" max="5116" width="6.5703125" style="12" customWidth="1"/>
    <col min="5117" max="5120" width="11.7109375" style="12" customWidth="1"/>
    <col min="5121" max="5121" width="10.140625" style="12" bestFit="1" customWidth="1"/>
    <col min="5122" max="5127" width="9.140625" style="12"/>
    <col min="5128" max="5128" width="8" style="12" customWidth="1"/>
    <col min="5129" max="5129" width="36.7109375" style="12" customWidth="1"/>
    <col min="5130" max="5130" width="14.5703125" style="12" customWidth="1"/>
    <col min="5131" max="5131" width="13" style="12" customWidth="1"/>
    <col min="5132" max="5367" width="9.140625" style="12"/>
    <col min="5368" max="5368" width="5.140625" style="12" customWidth="1"/>
    <col min="5369" max="5369" width="35.85546875" style="12" customWidth="1"/>
    <col min="5370" max="5370" width="11.7109375" style="12" customWidth="1"/>
    <col min="5371" max="5371" width="12" style="12" customWidth="1"/>
    <col min="5372" max="5372" width="6.5703125" style="12" customWidth="1"/>
    <col min="5373" max="5376" width="11.7109375" style="12" customWidth="1"/>
    <col min="5377" max="5377" width="10.140625" style="12" bestFit="1" customWidth="1"/>
    <col min="5378" max="5383" width="9.140625" style="12"/>
    <col min="5384" max="5384" width="8" style="12" customWidth="1"/>
    <col min="5385" max="5385" width="36.7109375" style="12" customWidth="1"/>
    <col min="5386" max="5386" width="14.5703125" style="12" customWidth="1"/>
    <col min="5387" max="5387" width="13" style="12" customWidth="1"/>
    <col min="5388" max="5623" width="9.140625" style="12"/>
    <col min="5624" max="5624" width="5.140625" style="12" customWidth="1"/>
    <col min="5625" max="5625" width="35.85546875" style="12" customWidth="1"/>
    <col min="5626" max="5626" width="11.7109375" style="12" customWidth="1"/>
    <col min="5627" max="5627" width="12" style="12" customWidth="1"/>
    <col min="5628" max="5628" width="6.5703125" style="12" customWidth="1"/>
    <col min="5629" max="5632" width="11.7109375" style="12" customWidth="1"/>
    <col min="5633" max="5633" width="10.140625" style="12" bestFit="1" customWidth="1"/>
    <col min="5634" max="5639" width="9.140625" style="12"/>
    <col min="5640" max="5640" width="8" style="12" customWidth="1"/>
    <col min="5641" max="5641" width="36.7109375" style="12" customWidth="1"/>
    <col min="5642" max="5642" width="14.5703125" style="12" customWidth="1"/>
    <col min="5643" max="5643" width="13" style="12" customWidth="1"/>
    <col min="5644" max="5879" width="9.140625" style="12"/>
    <col min="5880" max="5880" width="5.140625" style="12" customWidth="1"/>
    <col min="5881" max="5881" width="35.85546875" style="12" customWidth="1"/>
    <col min="5882" max="5882" width="11.7109375" style="12" customWidth="1"/>
    <col min="5883" max="5883" width="12" style="12" customWidth="1"/>
    <col min="5884" max="5884" width="6.5703125" style="12" customWidth="1"/>
    <col min="5885" max="5888" width="11.7109375" style="12" customWidth="1"/>
    <col min="5889" max="5889" width="10.140625" style="12" bestFit="1" customWidth="1"/>
    <col min="5890" max="5895" width="9.140625" style="12"/>
    <col min="5896" max="5896" width="8" style="12" customWidth="1"/>
    <col min="5897" max="5897" width="36.7109375" style="12" customWidth="1"/>
    <col min="5898" max="5898" width="14.5703125" style="12" customWidth="1"/>
    <col min="5899" max="5899" width="13" style="12" customWidth="1"/>
    <col min="5900" max="6135" width="9.140625" style="12"/>
    <col min="6136" max="6136" width="5.140625" style="12" customWidth="1"/>
    <col min="6137" max="6137" width="35.85546875" style="12" customWidth="1"/>
    <col min="6138" max="6138" width="11.7109375" style="12" customWidth="1"/>
    <col min="6139" max="6139" width="12" style="12" customWidth="1"/>
    <col min="6140" max="6140" width="6.5703125" style="12" customWidth="1"/>
    <col min="6141" max="6144" width="11.7109375" style="12" customWidth="1"/>
    <col min="6145" max="6145" width="10.140625" style="12" bestFit="1" customWidth="1"/>
    <col min="6146" max="6151" width="9.140625" style="12"/>
    <col min="6152" max="6152" width="8" style="12" customWidth="1"/>
    <col min="6153" max="6153" width="36.7109375" style="12" customWidth="1"/>
    <col min="6154" max="6154" width="14.5703125" style="12" customWidth="1"/>
    <col min="6155" max="6155" width="13" style="12" customWidth="1"/>
    <col min="6156" max="6391" width="9.140625" style="12"/>
    <col min="6392" max="6392" width="5.140625" style="12" customWidth="1"/>
    <col min="6393" max="6393" width="35.85546875" style="12" customWidth="1"/>
    <col min="6394" max="6394" width="11.7109375" style="12" customWidth="1"/>
    <col min="6395" max="6395" width="12" style="12" customWidth="1"/>
    <col min="6396" max="6396" width="6.5703125" style="12" customWidth="1"/>
    <col min="6397" max="6400" width="11.7109375" style="12" customWidth="1"/>
    <col min="6401" max="6401" width="10.140625" style="12" bestFit="1" customWidth="1"/>
    <col min="6402" max="6407" width="9.140625" style="12"/>
    <col min="6408" max="6408" width="8" style="12" customWidth="1"/>
    <col min="6409" max="6409" width="36.7109375" style="12" customWidth="1"/>
    <col min="6410" max="6410" width="14.5703125" style="12" customWidth="1"/>
    <col min="6411" max="6411" width="13" style="12" customWidth="1"/>
    <col min="6412" max="6647" width="9.140625" style="12"/>
    <col min="6648" max="6648" width="5.140625" style="12" customWidth="1"/>
    <col min="6649" max="6649" width="35.85546875" style="12" customWidth="1"/>
    <col min="6650" max="6650" width="11.7109375" style="12" customWidth="1"/>
    <col min="6651" max="6651" width="12" style="12" customWidth="1"/>
    <col min="6652" max="6652" width="6.5703125" style="12" customWidth="1"/>
    <col min="6653" max="6656" width="11.7109375" style="12" customWidth="1"/>
    <col min="6657" max="6657" width="10.140625" style="12" bestFit="1" customWidth="1"/>
    <col min="6658" max="6663" width="9.140625" style="12"/>
    <col min="6664" max="6664" width="8" style="12" customWidth="1"/>
    <col min="6665" max="6665" width="36.7109375" style="12" customWidth="1"/>
    <col min="6666" max="6666" width="14.5703125" style="12" customWidth="1"/>
    <col min="6667" max="6667" width="13" style="12" customWidth="1"/>
    <col min="6668" max="6903" width="9.140625" style="12"/>
    <col min="6904" max="6904" width="5.140625" style="12" customWidth="1"/>
    <col min="6905" max="6905" width="35.85546875" style="12" customWidth="1"/>
    <col min="6906" max="6906" width="11.7109375" style="12" customWidth="1"/>
    <col min="6907" max="6907" width="12" style="12" customWidth="1"/>
    <col min="6908" max="6908" width="6.5703125" style="12" customWidth="1"/>
    <col min="6909" max="6912" width="11.7109375" style="12" customWidth="1"/>
    <col min="6913" max="6913" width="10.140625" style="12" bestFit="1" customWidth="1"/>
    <col min="6914" max="6919" width="9.140625" style="12"/>
    <col min="6920" max="6920" width="8" style="12" customWidth="1"/>
    <col min="6921" max="6921" width="36.7109375" style="12" customWidth="1"/>
    <col min="6922" max="6922" width="14.5703125" style="12" customWidth="1"/>
    <col min="6923" max="6923" width="13" style="12" customWidth="1"/>
    <col min="6924" max="7159" width="9.140625" style="12"/>
    <col min="7160" max="7160" width="5.140625" style="12" customWidth="1"/>
    <col min="7161" max="7161" width="35.85546875" style="12" customWidth="1"/>
    <col min="7162" max="7162" width="11.7109375" style="12" customWidth="1"/>
    <col min="7163" max="7163" width="12" style="12" customWidth="1"/>
    <col min="7164" max="7164" width="6.5703125" style="12" customWidth="1"/>
    <col min="7165" max="7168" width="11.7109375" style="12" customWidth="1"/>
    <col min="7169" max="7169" width="10.140625" style="12" bestFit="1" customWidth="1"/>
    <col min="7170" max="7175" width="9.140625" style="12"/>
    <col min="7176" max="7176" width="8" style="12" customWidth="1"/>
    <col min="7177" max="7177" width="36.7109375" style="12" customWidth="1"/>
    <col min="7178" max="7178" width="14.5703125" style="12" customWidth="1"/>
    <col min="7179" max="7179" width="13" style="12" customWidth="1"/>
    <col min="7180" max="7415" width="9.140625" style="12"/>
    <col min="7416" max="7416" width="5.140625" style="12" customWidth="1"/>
    <col min="7417" max="7417" width="35.85546875" style="12" customWidth="1"/>
    <col min="7418" max="7418" width="11.7109375" style="12" customWidth="1"/>
    <col min="7419" max="7419" width="12" style="12" customWidth="1"/>
    <col min="7420" max="7420" width="6.5703125" style="12" customWidth="1"/>
    <col min="7421" max="7424" width="11.7109375" style="12" customWidth="1"/>
    <col min="7425" max="7425" width="10.140625" style="12" bestFit="1" customWidth="1"/>
    <col min="7426" max="7431" width="9.140625" style="12"/>
    <col min="7432" max="7432" width="8" style="12" customWidth="1"/>
    <col min="7433" max="7433" width="36.7109375" style="12" customWidth="1"/>
    <col min="7434" max="7434" width="14.5703125" style="12" customWidth="1"/>
    <col min="7435" max="7435" width="13" style="12" customWidth="1"/>
    <col min="7436" max="7671" width="9.140625" style="12"/>
    <col min="7672" max="7672" width="5.140625" style="12" customWidth="1"/>
    <col min="7673" max="7673" width="35.85546875" style="12" customWidth="1"/>
    <col min="7674" max="7674" width="11.7109375" style="12" customWidth="1"/>
    <col min="7675" max="7675" width="12" style="12" customWidth="1"/>
    <col min="7676" max="7676" width="6.5703125" style="12" customWidth="1"/>
    <col min="7677" max="7680" width="11.7109375" style="12" customWidth="1"/>
    <col min="7681" max="7681" width="10.140625" style="12" bestFit="1" customWidth="1"/>
    <col min="7682" max="7687" width="9.140625" style="12"/>
    <col min="7688" max="7688" width="8" style="12" customWidth="1"/>
    <col min="7689" max="7689" width="36.7109375" style="12" customWidth="1"/>
    <col min="7690" max="7690" width="14.5703125" style="12" customWidth="1"/>
    <col min="7691" max="7691" width="13" style="12" customWidth="1"/>
    <col min="7692" max="7927" width="9.140625" style="12"/>
    <col min="7928" max="7928" width="5.140625" style="12" customWidth="1"/>
    <col min="7929" max="7929" width="35.85546875" style="12" customWidth="1"/>
    <col min="7930" max="7930" width="11.7109375" style="12" customWidth="1"/>
    <col min="7931" max="7931" width="12" style="12" customWidth="1"/>
    <col min="7932" max="7932" width="6.5703125" style="12" customWidth="1"/>
    <col min="7933" max="7936" width="11.7109375" style="12" customWidth="1"/>
    <col min="7937" max="7937" width="10.140625" style="12" bestFit="1" customWidth="1"/>
    <col min="7938" max="7943" width="9.140625" style="12"/>
    <col min="7944" max="7944" width="8" style="12" customWidth="1"/>
    <col min="7945" max="7945" width="36.7109375" style="12" customWidth="1"/>
    <col min="7946" max="7946" width="14.5703125" style="12" customWidth="1"/>
    <col min="7947" max="7947" width="13" style="12" customWidth="1"/>
    <col min="7948" max="8183" width="9.140625" style="12"/>
    <col min="8184" max="8184" width="5.140625" style="12" customWidth="1"/>
    <col min="8185" max="8185" width="35.85546875" style="12" customWidth="1"/>
    <col min="8186" max="8186" width="11.7109375" style="12" customWidth="1"/>
    <col min="8187" max="8187" width="12" style="12" customWidth="1"/>
    <col min="8188" max="8188" width="6.5703125" style="12" customWidth="1"/>
    <col min="8189" max="8192" width="11.7109375" style="12" customWidth="1"/>
    <col min="8193" max="8193" width="10.140625" style="12" bestFit="1" customWidth="1"/>
    <col min="8194" max="8199" width="9.140625" style="12"/>
    <col min="8200" max="8200" width="8" style="12" customWidth="1"/>
    <col min="8201" max="8201" width="36.7109375" style="12" customWidth="1"/>
    <col min="8202" max="8202" width="14.5703125" style="12" customWidth="1"/>
    <col min="8203" max="8203" width="13" style="12" customWidth="1"/>
    <col min="8204" max="8439" width="9.140625" style="12"/>
    <col min="8440" max="8440" width="5.140625" style="12" customWidth="1"/>
    <col min="8441" max="8441" width="35.85546875" style="12" customWidth="1"/>
    <col min="8442" max="8442" width="11.7109375" style="12" customWidth="1"/>
    <col min="8443" max="8443" width="12" style="12" customWidth="1"/>
    <col min="8444" max="8444" width="6.5703125" style="12" customWidth="1"/>
    <col min="8445" max="8448" width="11.7109375" style="12" customWidth="1"/>
    <col min="8449" max="8449" width="10.140625" style="12" bestFit="1" customWidth="1"/>
    <col min="8450" max="8455" width="9.140625" style="12"/>
    <col min="8456" max="8456" width="8" style="12" customWidth="1"/>
    <col min="8457" max="8457" width="36.7109375" style="12" customWidth="1"/>
    <col min="8458" max="8458" width="14.5703125" style="12" customWidth="1"/>
    <col min="8459" max="8459" width="13" style="12" customWidth="1"/>
    <col min="8460" max="8695" width="9.140625" style="12"/>
    <col min="8696" max="8696" width="5.140625" style="12" customWidth="1"/>
    <col min="8697" max="8697" width="35.85546875" style="12" customWidth="1"/>
    <col min="8698" max="8698" width="11.7109375" style="12" customWidth="1"/>
    <col min="8699" max="8699" width="12" style="12" customWidth="1"/>
    <col min="8700" max="8700" width="6.5703125" style="12" customWidth="1"/>
    <col min="8701" max="8704" width="11.7109375" style="12" customWidth="1"/>
    <col min="8705" max="8705" width="10.140625" style="12" bestFit="1" customWidth="1"/>
    <col min="8706" max="8711" width="9.140625" style="12"/>
    <col min="8712" max="8712" width="8" style="12" customWidth="1"/>
    <col min="8713" max="8713" width="36.7109375" style="12" customWidth="1"/>
    <col min="8714" max="8714" width="14.5703125" style="12" customWidth="1"/>
    <col min="8715" max="8715" width="13" style="12" customWidth="1"/>
    <col min="8716" max="8951" width="9.140625" style="12"/>
    <col min="8952" max="8952" width="5.140625" style="12" customWidth="1"/>
    <col min="8953" max="8953" width="35.85546875" style="12" customWidth="1"/>
    <col min="8954" max="8954" width="11.7109375" style="12" customWidth="1"/>
    <col min="8955" max="8955" width="12" style="12" customWidth="1"/>
    <col min="8956" max="8956" width="6.5703125" style="12" customWidth="1"/>
    <col min="8957" max="8960" width="11.7109375" style="12" customWidth="1"/>
    <col min="8961" max="8961" width="10.140625" style="12" bestFit="1" customWidth="1"/>
    <col min="8962" max="8967" width="9.140625" style="12"/>
    <col min="8968" max="8968" width="8" style="12" customWidth="1"/>
    <col min="8969" max="8969" width="36.7109375" style="12" customWidth="1"/>
    <col min="8970" max="8970" width="14.5703125" style="12" customWidth="1"/>
    <col min="8971" max="8971" width="13" style="12" customWidth="1"/>
    <col min="8972" max="9207" width="9.140625" style="12"/>
    <col min="9208" max="9208" width="5.140625" style="12" customWidth="1"/>
    <col min="9209" max="9209" width="35.85546875" style="12" customWidth="1"/>
    <col min="9210" max="9210" width="11.7109375" style="12" customWidth="1"/>
    <col min="9211" max="9211" width="12" style="12" customWidth="1"/>
    <col min="9212" max="9212" width="6.5703125" style="12" customWidth="1"/>
    <col min="9213" max="9216" width="11.7109375" style="12" customWidth="1"/>
    <col min="9217" max="9217" width="10.140625" style="12" bestFit="1" customWidth="1"/>
    <col min="9218" max="9223" width="9.140625" style="12"/>
    <col min="9224" max="9224" width="8" style="12" customWidth="1"/>
    <col min="9225" max="9225" width="36.7109375" style="12" customWidth="1"/>
    <col min="9226" max="9226" width="14.5703125" style="12" customWidth="1"/>
    <col min="9227" max="9227" width="13" style="12" customWidth="1"/>
    <col min="9228" max="9463" width="9.140625" style="12"/>
    <col min="9464" max="9464" width="5.140625" style="12" customWidth="1"/>
    <col min="9465" max="9465" width="35.85546875" style="12" customWidth="1"/>
    <col min="9466" max="9466" width="11.7109375" style="12" customWidth="1"/>
    <col min="9467" max="9467" width="12" style="12" customWidth="1"/>
    <col min="9468" max="9468" width="6.5703125" style="12" customWidth="1"/>
    <col min="9469" max="9472" width="11.7109375" style="12" customWidth="1"/>
    <col min="9473" max="9473" width="10.140625" style="12" bestFit="1" customWidth="1"/>
    <col min="9474" max="9479" width="9.140625" style="12"/>
    <col min="9480" max="9480" width="8" style="12" customWidth="1"/>
    <col min="9481" max="9481" width="36.7109375" style="12" customWidth="1"/>
    <col min="9482" max="9482" width="14.5703125" style="12" customWidth="1"/>
    <col min="9483" max="9483" width="13" style="12" customWidth="1"/>
    <col min="9484" max="9719" width="9.140625" style="12"/>
    <col min="9720" max="9720" width="5.140625" style="12" customWidth="1"/>
    <col min="9721" max="9721" width="35.85546875" style="12" customWidth="1"/>
    <col min="9722" max="9722" width="11.7109375" style="12" customWidth="1"/>
    <col min="9723" max="9723" width="12" style="12" customWidth="1"/>
    <col min="9724" max="9724" width="6.5703125" style="12" customWidth="1"/>
    <col min="9725" max="9728" width="11.7109375" style="12" customWidth="1"/>
    <col min="9729" max="9729" width="10.140625" style="12" bestFit="1" customWidth="1"/>
    <col min="9730" max="9735" width="9.140625" style="12"/>
    <col min="9736" max="9736" width="8" style="12" customWidth="1"/>
    <col min="9737" max="9737" width="36.7109375" style="12" customWidth="1"/>
    <col min="9738" max="9738" width="14.5703125" style="12" customWidth="1"/>
    <col min="9739" max="9739" width="13" style="12" customWidth="1"/>
    <col min="9740" max="9975" width="9.140625" style="12"/>
    <col min="9976" max="9976" width="5.140625" style="12" customWidth="1"/>
    <col min="9977" max="9977" width="35.85546875" style="12" customWidth="1"/>
    <col min="9978" max="9978" width="11.7109375" style="12" customWidth="1"/>
    <col min="9979" max="9979" width="12" style="12" customWidth="1"/>
    <col min="9980" max="9980" width="6.5703125" style="12" customWidth="1"/>
    <col min="9981" max="9984" width="11.7109375" style="12" customWidth="1"/>
    <col min="9985" max="9985" width="10.140625" style="12" bestFit="1" customWidth="1"/>
    <col min="9986" max="9991" width="9.140625" style="12"/>
    <col min="9992" max="9992" width="8" style="12" customWidth="1"/>
    <col min="9993" max="9993" width="36.7109375" style="12" customWidth="1"/>
    <col min="9994" max="9994" width="14.5703125" style="12" customWidth="1"/>
    <col min="9995" max="9995" width="13" style="12" customWidth="1"/>
    <col min="9996" max="10231" width="9.140625" style="12"/>
    <col min="10232" max="10232" width="5.140625" style="12" customWidth="1"/>
    <col min="10233" max="10233" width="35.85546875" style="12" customWidth="1"/>
    <col min="10234" max="10234" width="11.7109375" style="12" customWidth="1"/>
    <col min="10235" max="10235" width="12" style="12" customWidth="1"/>
    <col min="10236" max="10236" width="6.5703125" style="12" customWidth="1"/>
    <col min="10237" max="10240" width="11.7109375" style="12" customWidth="1"/>
    <col min="10241" max="10241" width="10.140625" style="12" bestFit="1" customWidth="1"/>
    <col min="10242" max="10247" width="9.140625" style="12"/>
    <col min="10248" max="10248" width="8" style="12" customWidth="1"/>
    <col min="10249" max="10249" width="36.7109375" style="12" customWidth="1"/>
    <col min="10250" max="10250" width="14.5703125" style="12" customWidth="1"/>
    <col min="10251" max="10251" width="13" style="12" customWidth="1"/>
    <col min="10252" max="10487" width="9.140625" style="12"/>
    <col min="10488" max="10488" width="5.140625" style="12" customWidth="1"/>
    <col min="10489" max="10489" width="35.85546875" style="12" customWidth="1"/>
    <col min="10490" max="10490" width="11.7109375" style="12" customWidth="1"/>
    <col min="10491" max="10491" width="12" style="12" customWidth="1"/>
    <col min="10492" max="10492" width="6.5703125" style="12" customWidth="1"/>
    <col min="10493" max="10496" width="11.7109375" style="12" customWidth="1"/>
    <col min="10497" max="10497" width="10.140625" style="12" bestFit="1" customWidth="1"/>
    <col min="10498" max="10503" width="9.140625" style="12"/>
    <col min="10504" max="10504" width="8" style="12" customWidth="1"/>
    <col min="10505" max="10505" width="36.7109375" style="12" customWidth="1"/>
    <col min="10506" max="10506" width="14.5703125" style="12" customWidth="1"/>
    <col min="10507" max="10507" width="13" style="12" customWidth="1"/>
    <col min="10508" max="10743" width="9.140625" style="12"/>
    <col min="10744" max="10744" width="5.140625" style="12" customWidth="1"/>
    <col min="10745" max="10745" width="35.85546875" style="12" customWidth="1"/>
    <col min="10746" max="10746" width="11.7109375" style="12" customWidth="1"/>
    <col min="10747" max="10747" width="12" style="12" customWidth="1"/>
    <col min="10748" max="10748" width="6.5703125" style="12" customWidth="1"/>
    <col min="10749" max="10752" width="11.7109375" style="12" customWidth="1"/>
    <col min="10753" max="10753" width="10.140625" style="12" bestFit="1" customWidth="1"/>
    <col min="10754" max="10759" width="9.140625" style="12"/>
    <col min="10760" max="10760" width="8" style="12" customWidth="1"/>
    <col min="10761" max="10761" width="36.7109375" style="12" customWidth="1"/>
    <col min="10762" max="10762" width="14.5703125" style="12" customWidth="1"/>
    <col min="10763" max="10763" width="13" style="12" customWidth="1"/>
    <col min="10764" max="10999" width="9.140625" style="12"/>
    <col min="11000" max="11000" width="5.140625" style="12" customWidth="1"/>
    <col min="11001" max="11001" width="35.85546875" style="12" customWidth="1"/>
    <col min="11002" max="11002" width="11.7109375" style="12" customWidth="1"/>
    <col min="11003" max="11003" width="12" style="12" customWidth="1"/>
    <col min="11004" max="11004" width="6.5703125" style="12" customWidth="1"/>
    <col min="11005" max="11008" width="11.7109375" style="12" customWidth="1"/>
    <col min="11009" max="11009" width="10.140625" style="12" bestFit="1" customWidth="1"/>
    <col min="11010" max="11015" width="9.140625" style="12"/>
    <col min="11016" max="11016" width="8" style="12" customWidth="1"/>
    <col min="11017" max="11017" width="36.7109375" style="12" customWidth="1"/>
    <col min="11018" max="11018" width="14.5703125" style="12" customWidth="1"/>
    <col min="11019" max="11019" width="13" style="12" customWidth="1"/>
    <col min="11020" max="11255" width="9.140625" style="12"/>
    <col min="11256" max="11256" width="5.140625" style="12" customWidth="1"/>
    <col min="11257" max="11257" width="35.85546875" style="12" customWidth="1"/>
    <col min="11258" max="11258" width="11.7109375" style="12" customWidth="1"/>
    <col min="11259" max="11259" width="12" style="12" customWidth="1"/>
    <col min="11260" max="11260" width="6.5703125" style="12" customWidth="1"/>
    <col min="11261" max="11264" width="11.7109375" style="12" customWidth="1"/>
    <col min="11265" max="11265" width="10.140625" style="12" bestFit="1" customWidth="1"/>
    <col min="11266" max="11271" width="9.140625" style="12"/>
    <col min="11272" max="11272" width="8" style="12" customWidth="1"/>
    <col min="11273" max="11273" width="36.7109375" style="12" customWidth="1"/>
    <col min="11274" max="11274" width="14.5703125" style="12" customWidth="1"/>
    <col min="11275" max="11275" width="13" style="12" customWidth="1"/>
    <col min="11276" max="11511" width="9.140625" style="12"/>
    <col min="11512" max="11512" width="5.140625" style="12" customWidth="1"/>
    <col min="11513" max="11513" width="35.85546875" style="12" customWidth="1"/>
    <col min="11514" max="11514" width="11.7109375" style="12" customWidth="1"/>
    <col min="11515" max="11515" width="12" style="12" customWidth="1"/>
    <col min="11516" max="11516" width="6.5703125" style="12" customWidth="1"/>
    <col min="11517" max="11520" width="11.7109375" style="12" customWidth="1"/>
    <col min="11521" max="11521" width="10.140625" style="12" bestFit="1" customWidth="1"/>
    <col min="11522" max="11527" width="9.140625" style="12"/>
    <col min="11528" max="11528" width="8" style="12" customWidth="1"/>
    <col min="11529" max="11529" width="36.7109375" style="12" customWidth="1"/>
    <col min="11530" max="11530" width="14.5703125" style="12" customWidth="1"/>
    <col min="11531" max="11531" width="13" style="12" customWidth="1"/>
    <col min="11532" max="11767" width="9.140625" style="12"/>
    <col min="11768" max="11768" width="5.140625" style="12" customWidth="1"/>
    <col min="11769" max="11769" width="35.85546875" style="12" customWidth="1"/>
    <col min="11770" max="11770" width="11.7109375" style="12" customWidth="1"/>
    <col min="11771" max="11771" width="12" style="12" customWidth="1"/>
    <col min="11772" max="11772" width="6.5703125" style="12" customWidth="1"/>
    <col min="11773" max="11776" width="11.7109375" style="12" customWidth="1"/>
    <col min="11777" max="11777" width="10.140625" style="12" bestFit="1" customWidth="1"/>
    <col min="11778" max="11783" width="9.140625" style="12"/>
    <col min="11784" max="11784" width="8" style="12" customWidth="1"/>
    <col min="11785" max="11785" width="36.7109375" style="12" customWidth="1"/>
    <col min="11786" max="11786" width="14.5703125" style="12" customWidth="1"/>
    <col min="11787" max="11787" width="13" style="12" customWidth="1"/>
    <col min="11788" max="12023" width="9.140625" style="12"/>
    <col min="12024" max="12024" width="5.140625" style="12" customWidth="1"/>
    <col min="12025" max="12025" width="35.85546875" style="12" customWidth="1"/>
    <col min="12026" max="12026" width="11.7109375" style="12" customWidth="1"/>
    <col min="12027" max="12027" width="12" style="12" customWidth="1"/>
    <col min="12028" max="12028" width="6.5703125" style="12" customWidth="1"/>
    <col min="12029" max="12032" width="11.7109375" style="12" customWidth="1"/>
    <col min="12033" max="12033" width="10.140625" style="12" bestFit="1" customWidth="1"/>
    <col min="12034" max="12039" width="9.140625" style="12"/>
    <col min="12040" max="12040" width="8" style="12" customWidth="1"/>
    <col min="12041" max="12041" width="36.7109375" style="12" customWidth="1"/>
    <col min="12042" max="12042" width="14.5703125" style="12" customWidth="1"/>
    <col min="12043" max="12043" width="13" style="12" customWidth="1"/>
    <col min="12044" max="12279" width="9.140625" style="12"/>
    <col min="12280" max="12280" width="5.140625" style="12" customWidth="1"/>
    <col min="12281" max="12281" width="35.85546875" style="12" customWidth="1"/>
    <col min="12282" max="12282" width="11.7109375" style="12" customWidth="1"/>
    <col min="12283" max="12283" width="12" style="12" customWidth="1"/>
    <col min="12284" max="12284" width="6.5703125" style="12" customWidth="1"/>
    <col min="12285" max="12288" width="11.7109375" style="12" customWidth="1"/>
    <col min="12289" max="12289" width="10.140625" style="12" bestFit="1" customWidth="1"/>
    <col min="12290" max="12295" width="9.140625" style="12"/>
    <col min="12296" max="12296" width="8" style="12" customWidth="1"/>
    <col min="12297" max="12297" width="36.7109375" style="12" customWidth="1"/>
    <col min="12298" max="12298" width="14.5703125" style="12" customWidth="1"/>
    <col min="12299" max="12299" width="13" style="12" customWidth="1"/>
    <col min="12300" max="12535" width="9.140625" style="12"/>
    <col min="12536" max="12536" width="5.140625" style="12" customWidth="1"/>
    <col min="12537" max="12537" width="35.85546875" style="12" customWidth="1"/>
    <col min="12538" max="12538" width="11.7109375" style="12" customWidth="1"/>
    <col min="12539" max="12539" width="12" style="12" customWidth="1"/>
    <col min="12540" max="12540" width="6.5703125" style="12" customWidth="1"/>
    <col min="12541" max="12544" width="11.7109375" style="12" customWidth="1"/>
    <col min="12545" max="12545" width="10.140625" style="12" bestFit="1" customWidth="1"/>
    <col min="12546" max="12551" width="9.140625" style="12"/>
    <col min="12552" max="12552" width="8" style="12" customWidth="1"/>
    <col min="12553" max="12553" width="36.7109375" style="12" customWidth="1"/>
    <col min="12554" max="12554" width="14.5703125" style="12" customWidth="1"/>
    <col min="12555" max="12555" width="13" style="12" customWidth="1"/>
    <col min="12556" max="12791" width="9.140625" style="12"/>
    <col min="12792" max="12792" width="5.140625" style="12" customWidth="1"/>
    <col min="12793" max="12793" width="35.85546875" style="12" customWidth="1"/>
    <col min="12794" max="12794" width="11.7109375" style="12" customWidth="1"/>
    <col min="12795" max="12795" width="12" style="12" customWidth="1"/>
    <col min="12796" max="12796" width="6.5703125" style="12" customWidth="1"/>
    <col min="12797" max="12800" width="11.7109375" style="12" customWidth="1"/>
    <col min="12801" max="12801" width="10.140625" style="12" bestFit="1" customWidth="1"/>
    <col min="12802" max="12807" width="9.140625" style="12"/>
    <col min="12808" max="12808" width="8" style="12" customWidth="1"/>
    <col min="12809" max="12809" width="36.7109375" style="12" customWidth="1"/>
    <col min="12810" max="12810" width="14.5703125" style="12" customWidth="1"/>
    <col min="12811" max="12811" width="13" style="12" customWidth="1"/>
    <col min="12812" max="13047" width="9.140625" style="12"/>
    <col min="13048" max="13048" width="5.140625" style="12" customWidth="1"/>
    <col min="13049" max="13049" width="35.85546875" style="12" customWidth="1"/>
    <col min="13050" max="13050" width="11.7109375" style="12" customWidth="1"/>
    <col min="13051" max="13051" width="12" style="12" customWidth="1"/>
    <col min="13052" max="13052" width="6.5703125" style="12" customWidth="1"/>
    <col min="13053" max="13056" width="11.7109375" style="12" customWidth="1"/>
    <col min="13057" max="13057" width="10.140625" style="12" bestFit="1" customWidth="1"/>
    <col min="13058" max="13063" width="9.140625" style="12"/>
    <col min="13064" max="13064" width="8" style="12" customWidth="1"/>
    <col min="13065" max="13065" width="36.7109375" style="12" customWidth="1"/>
    <col min="13066" max="13066" width="14.5703125" style="12" customWidth="1"/>
    <col min="13067" max="13067" width="13" style="12" customWidth="1"/>
    <col min="13068" max="13303" width="9.140625" style="12"/>
    <col min="13304" max="13304" width="5.140625" style="12" customWidth="1"/>
    <col min="13305" max="13305" width="35.85546875" style="12" customWidth="1"/>
    <col min="13306" max="13306" width="11.7109375" style="12" customWidth="1"/>
    <col min="13307" max="13307" width="12" style="12" customWidth="1"/>
    <col min="13308" max="13308" width="6.5703125" style="12" customWidth="1"/>
    <col min="13309" max="13312" width="11.7109375" style="12" customWidth="1"/>
    <col min="13313" max="13313" width="10.140625" style="12" bestFit="1" customWidth="1"/>
    <col min="13314" max="13319" width="9.140625" style="12"/>
    <col min="13320" max="13320" width="8" style="12" customWidth="1"/>
    <col min="13321" max="13321" width="36.7109375" style="12" customWidth="1"/>
    <col min="13322" max="13322" width="14.5703125" style="12" customWidth="1"/>
    <col min="13323" max="13323" width="13" style="12" customWidth="1"/>
    <col min="13324" max="13559" width="9.140625" style="12"/>
    <col min="13560" max="13560" width="5.140625" style="12" customWidth="1"/>
    <col min="13561" max="13561" width="35.85546875" style="12" customWidth="1"/>
    <col min="13562" max="13562" width="11.7109375" style="12" customWidth="1"/>
    <col min="13563" max="13563" width="12" style="12" customWidth="1"/>
    <col min="13564" max="13564" width="6.5703125" style="12" customWidth="1"/>
    <col min="13565" max="13568" width="11.7109375" style="12" customWidth="1"/>
    <col min="13569" max="13569" width="10.140625" style="12" bestFit="1" customWidth="1"/>
    <col min="13570" max="13575" width="9.140625" style="12"/>
    <col min="13576" max="13576" width="8" style="12" customWidth="1"/>
    <col min="13577" max="13577" width="36.7109375" style="12" customWidth="1"/>
    <col min="13578" max="13578" width="14.5703125" style="12" customWidth="1"/>
    <col min="13579" max="13579" width="13" style="12" customWidth="1"/>
    <col min="13580" max="13815" width="9.140625" style="12"/>
    <col min="13816" max="13816" width="5.140625" style="12" customWidth="1"/>
    <col min="13817" max="13817" width="35.85546875" style="12" customWidth="1"/>
    <col min="13818" max="13818" width="11.7109375" style="12" customWidth="1"/>
    <col min="13819" max="13819" width="12" style="12" customWidth="1"/>
    <col min="13820" max="13820" width="6.5703125" style="12" customWidth="1"/>
    <col min="13821" max="13824" width="11.7109375" style="12" customWidth="1"/>
    <col min="13825" max="13825" width="10.140625" style="12" bestFit="1" customWidth="1"/>
    <col min="13826" max="13831" width="9.140625" style="12"/>
    <col min="13832" max="13832" width="8" style="12" customWidth="1"/>
    <col min="13833" max="13833" width="36.7109375" style="12" customWidth="1"/>
    <col min="13834" max="13834" width="14.5703125" style="12" customWidth="1"/>
    <col min="13835" max="13835" width="13" style="12" customWidth="1"/>
    <col min="13836" max="14071" width="9.140625" style="12"/>
    <col min="14072" max="14072" width="5.140625" style="12" customWidth="1"/>
    <col min="14073" max="14073" width="35.85546875" style="12" customWidth="1"/>
    <col min="14074" max="14074" width="11.7109375" style="12" customWidth="1"/>
    <col min="14075" max="14075" width="12" style="12" customWidth="1"/>
    <col min="14076" max="14076" width="6.5703125" style="12" customWidth="1"/>
    <col min="14077" max="14080" width="11.7109375" style="12" customWidth="1"/>
    <col min="14081" max="14081" width="10.140625" style="12" bestFit="1" customWidth="1"/>
    <col min="14082" max="14087" width="9.140625" style="12"/>
    <col min="14088" max="14088" width="8" style="12" customWidth="1"/>
    <col min="14089" max="14089" width="36.7109375" style="12" customWidth="1"/>
    <col min="14090" max="14090" width="14.5703125" style="12" customWidth="1"/>
    <col min="14091" max="14091" width="13" style="12" customWidth="1"/>
    <col min="14092" max="14327" width="9.140625" style="12"/>
    <col min="14328" max="14328" width="5.140625" style="12" customWidth="1"/>
    <col min="14329" max="14329" width="35.85546875" style="12" customWidth="1"/>
    <col min="14330" max="14330" width="11.7109375" style="12" customWidth="1"/>
    <col min="14331" max="14331" width="12" style="12" customWidth="1"/>
    <col min="14332" max="14332" width="6.5703125" style="12" customWidth="1"/>
    <col min="14333" max="14336" width="11.7109375" style="12" customWidth="1"/>
    <col min="14337" max="14337" width="10.140625" style="12" bestFit="1" customWidth="1"/>
    <col min="14338" max="14343" width="9.140625" style="12"/>
    <col min="14344" max="14344" width="8" style="12" customWidth="1"/>
    <col min="14345" max="14345" width="36.7109375" style="12" customWidth="1"/>
    <col min="14346" max="14346" width="14.5703125" style="12" customWidth="1"/>
    <col min="14347" max="14347" width="13" style="12" customWidth="1"/>
    <col min="14348" max="14583" width="9.140625" style="12"/>
    <col min="14584" max="14584" width="5.140625" style="12" customWidth="1"/>
    <col min="14585" max="14585" width="35.85546875" style="12" customWidth="1"/>
    <col min="14586" max="14586" width="11.7109375" style="12" customWidth="1"/>
    <col min="14587" max="14587" width="12" style="12" customWidth="1"/>
    <col min="14588" max="14588" width="6.5703125" style="12" customWidth="1"/>
    <col min="14589" max="14592" width="11.7109375" style="12" customWidth="1"/>
    <col min="14593" max="14593" width="10.140625" style="12" bestFit="1" customWidth="1"/>
    <col min="14594" max="14599" width="9.140625" style="12"/>
    <col min="14600" max="14600" width="8" style="12" customWidth="1"/>
    <col min="14601" max="14601" width="36.7109375" style="12" customWidth="1"/>
    <col min="14602" max="14602" width="14.5703125" style="12" customWidth="1"/>
    <col min="14603" max="14603" width="13" style="12" customWidth="1"/>
    <col min="14604" max="14839" width="9.140625" style="12"/>
    <col min="14840" max="14840" width="5.140625" style="12" customWidth="1"/>
    <col min="14841" max="14841" width="35.85546875" style="12" customWidth="1"/>
    <col min="14842" max="14842" width="11.7109375" style="12" customWidth="1"/>
    <col min="14843" max="14843" width="12" style="12" customWidth="1"/>
    <col min="14844" max="14844" width="6.5703125" style="12" customWidth="1"/>
    <col min="14845" max="14848" width="11.7109375" style="12" customWidth="1"/>
    <col min="14849" max="14849" width="10.140625" style="12" bestFit="1" customWidth="1"/>
    <col min="14850" max="14855" width="9.140625" style="12"/>
    <col min="14856" max="14856" width="8" style="12" customWidth="1"/>
    <col min="14857" max="14857" width="36.7109375" style="12" customWidth="1"/>
    <col min="14858" max="14858" width="14.5703125" style="12" customWidth="1"/>
    <col min="14859" max="14859" width="13" style="12" customWidth="1"/>
    <col min="14860" max="15095" width="9.140625" style="12"/>
    <col min="15096" max="15096" width="5.140625" style="12" customWidth="1"/>
    <col min="15097" max="15097" width="35.85546875" style="12" customWidth="1"/>
    <col min="15098" max="15098" width="11.7109375" style="12" customWidth="1"/>
    <col min="15099" max="15099" width="12" style="12" customWidth="1"/>
    <col min="15100" max="15100" width="6.5703125" style="12" customWidth="1"/>
    <col min="15101" max="15104" width="11.7109375" style="12" customWidth="1"/>
    <col min="15105" max="15105" width="10.140625" style="12" bestFit="1" customWidth="1"/>
    <col min="15106" max="15111" width="9.140625" style="12"/>
    <col min="15112" max="15112" width="8" style="12" customWidth="1"/>
    <col min="15113" max="15113" width="36.7109375" style="12" customWidth="1"/>
    <col min="15114" max="15114" width="14.5703125" style="12" customWidth="1"/>
    <col min="15115" max="15115" width="13" style="12" customWidth="1"/>
    <col min="15116" max="15351" width="9.140625" style="12"/>
    <col min="15352" max="15352" width="5.140625" style="12" customWidth="1"/>
    <col min="15353" max="15353" width="35.85546875" style="12" customWidth="1"/>
    <col min="15354" max="15354" width="11.7109375" style="12" customWidth="1"/>
    <col min="15355" max="15355" width="12" style="12" customWidth="1"/>
    <col min="15356" max="15356" width="6.5703125" style="12" customWidth="1"/>
    <col min="15357" max="15360" width="11.7109375" style="12" customWidth="1"/>
    <col min="15361" max="15361" width="10.140625" style="12" bestFit="1" customWidth="1"/>
    <col min="15362" max="15367" width="9.140625" style="12"/>
    <col min="15368" max="15368" width="8" style="12" customWidth="1"/>
    <col min="15369" max="15369" width="36.7109375" style="12" customWidth="1"/>
    <col min="15370" max="15370" width="14.5703125" style="12" customWidth="1"/>
    <col min="15371" max="15371" width="13" style="12" customWidth="1"/>
    <col min="15372" max="15607" width="9.140625" style="12"/>
    <col min="15608" max="15608" width="5.140625" style="12" customWidth="1"/>
    <col min="15609" max="15609" width="35.85546875" style="12" customWidth="1"/>
    <col min="15610" max="15610" width="11.7109375" style="12" customWidth="1"/>
    <col min="15611" max="15611" width="12" style="12" customWidth="1"/>
    <col min="15612" max="15612" width="6.5703125" style="12" customWidth="1"/>
    <col min="15613" max="15616" width="11.7109375" style="12" customWidth="1"/>
    <col min="15617" max="15617" width="10.140625" style="12" bestFit="1" customWidth="1"/>
    <col min="15618" max="15623" width="9.140625" style="12"/>
    <col min="15624" max="15624" width="8" style="12" customWidth="1"/>
    <col min="15625" max="15625" width="36.7109375" style="12" customWidth="1"/>
    <col min="15626" max="15626" width="14.5703125" style="12" customWidth="1"/>
    <col min="15627" max="15627" width="13" style="12" customWidth="1"/>
    <col min="15628" max="15863" width="9.140625" style="12"/>
    <col min="15864" max="15864" width="5.140625" style="12" customWidth="1"/>
    <col min="15865" max="15865" width="35.85546875" style="12" customWidth="1"/>
    <col min="15866" max="15866" width="11.7109375" style="12" customWidth="1"/>
    <col min="15867" max="15867" width="12" style="12" customWidth="1"/>
    <col min="15868" max="15868" width="6.5703125" style="12" customWidth="1"/>
    <col min="15869" max="15872" width="11.7109375" style="12" customWidth="1"/>
    <col min="15873" max="15873" width="10.140625" style="12" bestFit="1" customWidth="1"/>
    <col min="15874" max="15879" width="9.140625" style="12"/>
    <col min="15880" max="15880" width="8" style="12" customWidth="1"/>
    <col min="15881" max="15881" width="36.7109375" style="12" customWidth="1"/>
    <col min="15882" max="15882" width="14.5703125" style="12" customWidth="1"/>
    <col min="15883" max="15883" width="13" style="12" customWidth="1"/>
    <col min="15884" max="16119" width="9.140625" style="12"/>
    <col min="16120" max="16120" width="5.140625" style="12" customWidth="1"/>
    <col min="16121" max="16121" width="35.85546875" style="12" customWidth="1"/>
    <col min="16122" max="16122" width="11.7109375" style="12" customWidth="1"/>
    <col min="16123" max="16123" width="12" style="12" customWidth="1"/>
    <col min="16124" max="16124" width="6.5703125" style="12" customWidth="1"/>
    <col min="16125" max="16128" width="11.7109375" style="12" customWidth="1"/>
    <col min="16129" max="16129" width="10.140625" style="12" bestFit="1" customWidth="1"/>
    <col min="16130" max="16135" width="9.140625" style="12"/>
    <col min="16136" max="16136" width="8" style="12" customWidth="1"/>
    <col min="16137" max="16137" width="36.7109375" style="12" customWidth="1"/>
    <col min="16138" max="16138" width="14.5703125" style="12" customWidth="1"/>
    <col min="16139" max="16139" width="13" style="12" customWidth="1"/>
    <col min="16140" max="16384" width="9.140625" style="12"/>
  </cols>
  <sheetData>
    <row r="1" spans="1:18" x14ac:dyDescent="0.25">
      <c r="A1" s="209" t="s">
        <v>96</v>
      </c>
    </row>
    <row r="2" spans="1:18" s="11" customFormat="1" ht="30" customHeight="1" x14ac:dyDescent="0.25">
      <c r="A2" s="363" t="s">
        <v>56</v>
      </c>
      <c r="B2" s="364"/>
      <c r="C2" s="355" t="s">
        <v>97</v>
      </c>
      <c r="D2" s="240" t="s">
        <v>83</v>
      </c>
      <c r="E2" s="359" t="s">
        <v>1</v>
      </c>
      <c r="F2" s="357" t="s">
        <v>2</v>
      </c>
      <c r="G2" s="15"/>
      <c r="H2" s="42" t="s">
        <v>52</v>
      </c>
      <c r="I2" s="91" t="s">
        <v>59</v>
      </c>
      <c r="J2" s="118" t="s">
        <v>61</v>
      </c>
      <c r="K2" s="92" t="s">
        <v>63</v>
      </c>
      <c r="L2" s="368" t="s">
        <v>62</v>
      </c>
      <c r="M2" s="148" t="s">
        <v>71</v>
      </c>
      <c r="N2" s="331"/>
    </row>
    <row r="3" spans="1:18" s="11" customFormat="1" ht="21" customHeight="1" x14ac:dyDescent="0.25">
      <c r="A3" s="365"/>
      <c r="B3" s="366"/>
      <c r="C3" s="356"/>
      <c r="D3" s="338" t="s">
        <v>98</v>
      </c>
      <c r="E3" s="360"/>
      <c r="F3" s="358"/>
      <c r="G3" s="15"/>
      <c r="H3" s="43"/>
      <c r="I3" s="93" t="s">
        <v>64</v>
      </c>
      <c r="J3" s="112"/>
      <c r="K3" s="150" t="s">
        <v>73</v>
      </c>
      <c r="L3" s="369"/>
      <c r="M3" s="149" t="s">
        <v>72</v>
      </c>
    </row>
    <row r="4" spans="1:18" ht="15" customHeight="1" x14ac:dyDescent="0.25">
      <c r="A4" s="7">
        <v>3020</v>
      </c>
      <c r="B4" s="16" t="s">
        <v>5</v>
      </c>
      <c r="C4" s="260">
        <v>1912</v>
      </c>
      <c r="D4" s="117">
        <v>1910.87</v>
      </c>
      <c r="E4" s="17">
        <f t="shared" ref="E4:E10" si="0">D4/C4*100</f>
        <v>99.940899581589946</v>
      </c>
      <c r="F4" s="210"/>
      <c r="G4" s="34"/>
      <c r="H4" s="44">
        <f t="shared" ref="H4:H10" si="1">SUM(C4-D4)</f>
        <v>1.1300000000001091</v>
      </c>
      <c r="I4" s="94"/>
      <c r="J4" s="113">
        <f t="shared" ref="J4:J10" si="2">C4-D4-I4</f>
        <v>1.1300000000001091</v>
      </c>
      <c r="K4" s="94"/>
      <c r="L4" s="155">
        <f t="shared" ref="L4:L10" si="3">C4+K4</f>
        <v>1912</v>
      </c>
      <c r="M4" s="113">
        <f>L4-D4</f>
        <v>1.1300000000001091</v>
      </c>
      <c r="N4" s="81"/>
      <c r="O4" s="45"/>
      <c r="R4" s="45"/>
    </row>
    <row r="5" spans="1:18" ht="15" customHeight="1" x14ac:dyDescent="0.25">
      <c r="A5" s="8">
        <v>4010</v>
      </c>
      <c r="B5" s="13" t="s">
        <v>6</v>
      </c>
      <c r="C5" s="260">
        <v>300041</v>
      </c>
      <c r="D5" s="117">
        <v>299964.62</v>
      </c>
      <c r="E5" s="17">
        <f t="shared" si="0"/>
        <v>99.974543479057871</v>
      </c>
      <c r="F5" s="210"/>
      <c r="G5" s="34"/>
      <c r="H5" s="44">
        <f t="shared" si="1"/>
        <v>76.380000000004657</v>
      </c>
      <c r="I5" s="95"/>
      <c r="J5" s="113">
        <f t="shared" si="2"/>
        <v>76.380000000004657</v>
      </c>
      <c r="K5" s="94"/>
      <c r="L5" s="155">
        <f t="shared" si="3"/>
        <v>300041</v>
      </c>
      <c r="M5" s="113">
        <f t="shared" ref="M5:M10" si="4">L5-D5</f>
        <v>76.380000000004657</v>
      </c>
      <c r="N5" s="81"/>
      <c r="O5" s="45"/>
      <c r="R5" s="45"/>
    </row>
    <row r="6" spans="1:18" ht="15" customHeight="1" x14ac:dyDescent="0.25">
      <c r="A6" s="8">
        <v>4110</v>
      </c>
      <c r="B6" s="13" t="s">
        <v>7</v>
      </c>
      <c r="C6" s="260">
        <v>49689</v>
      </c>
      <c r="D6" s="322">
        <v>49679.34</v>
      </c>
      <c r="E6" s="17">
        <f t="shared" si="0"/>
        <v>99.980559077461805</v>
      </c>
      <c r="F6" s="210"/>
      <c r="G6" s="34"/>
      <c r="H6" s="44">
        <f t="shared" si="1"/>
        <v>9.6600000000034925</v>
      </c>
      <c r="I6" s="95"/>
      <c r="J6" s="113">
        <f t="shared" si="2"/>
        <v>9.6600000000034925</v>
      </c>
      <c r="K6" s="94"/>
      <c r="L6" s="155">
        <f t="shared" si="3"/>
        <v>49689</v>
      </c>
      <c r="M6" s="113">
        <f t="shared" si="4"/>
        <v>9.6600000000034925</v>
      </c>
      <c r="N6" s="81"/>
      <c r="O6" s="45"/>
      <c r="R6" s="45"/>
    </row>
    <row r="7" spans="1:18" ht="21" customHeight="1" x14ac:dyDescent="0.25">
      <c r="A7" s="8">
        <v>4120</v>
      </c>
      <c r="B7" s="254" t="s">
        <v>90</v>
      </c>
      <c r="C7" s="260">
        <v>6434</v>
      </c>
      <c r="D7" s="322">
        <v>6428.66</v>
      </c>
      <c r="E7" s="17">
        <f t="shared" si="0"/>
        <v>99.917003419334776</v>
      </c>
      <c r="F7" s="210"/>
      <c r="G7" s="34"/>
      <c r="H7" s="44">
        <f t="shared" si="1"/>
        <v>5.3400000000001455</v>
      </c>
      <c r="I7" s="94"/>
      <c r="J7" s="113">
        <f t="shared" si="2"/>
        <v>5.3400000000001455</v>
      </c>
      <c r="K7" s="94"/>
      <c r="L7" s="155">
        <f t="shared" si="3"/>
        <v>6434</v>
      </c>
      <c r="M7" s="113">
        <f t="shared" si="4"/>
        <v>5.3400000000001455</v>
      </c>
      <c r="N7" s="81"/>
      <c r="O7" s="45"/>
      <c r="R7" s="45"/>
    </row>
    <row r="8" spans="1:18" ht="15" customHeight="1" x14ac:dyDescent="0.25">
      <c r="A8" s="8">
        <v>4170</v>
      </c>
      <c r="B8" s="13" t="s">
        <v>8</v>
      </c>
      <c r="C8" s="260">
        <v>0</v>
      </c>
      <c r="D8" s="117">
        <v>0</v>
      </c>
      <c r="E8" s="17" t="e">
        <f t="shared" si="0"/>
        <v>#DIV/0!</v>
      </c>
      <c r="F8" s="210"/>
      <c r="G8" s="34"/>
      <c r="H8" s="44">
        <f t="shared" si="1"/>
        <v>0</v>
      </c>
      <c r="I8" s="126"/>
      <c r="J8" s="113">
        <f t="shared" si="2"/>
        <v>0</v>
      </c>
      <c r="K8" s="127"/>
      <c r="L8" s="155">
        <f t="shared" si="3"/>
        <v>0</v>
      </c>
      <c r="M8" s="113">
        <f t="shared" si="4"/>
        <v>0</v>
      </c>
      <c r="N8" s="81"/>
      <c r="O8" s="45"/>
      <c r="R8" s="45"/>
    </row>
    <row r="9" spans="1:18" ht="15" customHeight="1" x14ac:dyDescent="0.25">
      <c r="A9" s="9">
        <v>4190</v>
      </c>
      <c r="B9" s="14" t="s">
        <v>9</v>
      </c>
      <c r="C9" s="263">
        <v>0</v>
      </c>
      <c r="D9" s="120">
        <v>0</v>
      </c>
      <c r="E9" s="19" t="e">
        <f t="shared" si="0"/>
        <v>#DIV/0!</v>
      </c>
      <c r="F9" s="210"/>
      <c r="G9" s="34"/>
      <c r="H9" s="44">
        <f t="shared" si="1"/>
        <v>0</v>
      </c>
      <c r="I9" s="126"/>
      <c r="J9" s="113">
        <f t="shared" si="2"/>
        <v>0</v>
      </c>
      <c r="K9" s="127"/>
      <c r="L9" s="156">
        <f t="shared" si="3"/>
        <v>0</v>
      </c>
      <c r="M9" s="113">
        <f t="shared" si="4"/>
        <v>0</v>
      </c>
      <c r="N9" s="81"/>
      <c r="O9" s="45"/>
      <c r="R9" s="45"/>
    </row>
    <row r="10" spans="1:18" ht="15" customHeight="1" x14ac:dyDescent="0.25">
      <c r="A10" s="9">
        <v>4210</v>
      </c>
      <c r="B10" s="14" t="s">
        <v>10</v>
      </c>
      <c r="C10" s="263">
        <v>2123</v>
      </c>
      <c r="D10" s="120">
        <f>SUM(D11:D23)</f>
        <v>2076.21</v>
      </c>
      <c r="E10" s="19">
        <f t="shared" si="0"/>
        <v>97.79604333490343</v>
      </c>
      <c r="F10" s="211"/>
      <c r="G10" s="34"/>
      <c r="H10" s="44">
        <f t="shared" si="1"/>
        <v>46.789999999999964</v>
      </c>
      <c r="I10" s="126"/>
      <c r="J10" s="113">
        <f t="shared" si="2"/>
        <v>46.789999999999964</v>
      </c>
      <c r="K10" s="127">
        <v>-80</v>
      </c>
      <c r="L10" s="156">
        <f t="shared" si="3"/>
        <v>2043</v>
      </c>
      <c r="M10" s="113">
        <f t="shared" si="4"/>
        <v>-33.210000000000036</v>
      </c>
      <c r="N10" s="81"/>
      <c r="O10" s="349"/>
      <c r="R10" s="45"/>
    </row>
    <row r="11" spans="1:18" ht="15" customHeight="1" x14ac:dyDescent="0.25">
      <c r="A11" s="10"/>
      <c r="B11" s="20" t="s">
        <v>11</v>
      </c>
      <c r="C11" s="312"/>
      <c r="D11" s="121">
        <v>20</v>
      </c>
      <c r="E11" s="21"/>
      <c r="F11" s="212"/>
      <c r="G11" s="34"/>
      <c r="H11" s="44"/>
      <c r="I11" s="96"/>
      <c r="J11" s="114"/>
      <c r="K11" s="96"/>
      <c r="L11" s="157"/>
      <c r="M11" s="114"/>
      <c r="N11" s="81"/>
      <c r="O11" s="45"/>
    </row>
    <row r="12" spans="1:18" ht="15" customHeight="1" x14ac:dyDescent="0.25">
      <c r="A12" s="10"/>
      <c r="B12" s="22" t="s">
        <v>12</v>
      </c>
      <c r="C12" s="313"/>
      <c r="D12" s="122">
        <v>102.64</v>
      </c>
      <c r="E12" s="21"/>
      <c r="F12" s="212"/>
      <c r="G12" s="34"/>
      <c r="H12" s="44"/>
      <c r="I12" s="96"/>
      <c r="J12" s="114"/>
      <c r="K12" s="96"/>
      <c r="L12" s="157"/>
      <c r="M12" s="114"/>
      <c r="N12" s="81"/>
      <c r="O12" s="45"/>
    </row>
    <row r="13" spans="1:18" ht="15" customHeight="1" x14ac:dyDescent="0.25">
      <c r="A13" s="10"/>
      <c r="B13" s="22" t="s">
        <v>13</v>
      </c>
      <c r="C13" s="313"/>
      <c r="D13" s="122">
        <v>0</v>
      </c>
      <c r="E13" s="21"/>
      <c r="F13" s="212"/>
      <c r="G13" s="34"/>
      <c r="H13" s="44"/>
      <c r="I13" s="96"/>
      <c r="J13" s="114"/>
      <c r="K13" s="96"/>
      <c r="L13" s="157"/>
      <c r="M13" s="114"/>
      <c r="N13" s="81"/>
      <c r="O13" s="45"/>
    </row>
    <row r="14" spans="1:18" ht="15" customHeight="1" x14ac:dyDescent="0.25">
      <c r="A14" s="10"/>
      <c r="B14" s="22" t="s">
        <v>14</v>
      </c>
      <c r="C14" s="313"/>
      <c r="D14" s="122">
        <v>249.67</v>
      </c>
      <c r="E14" s="21"/>
      <c r="F14" s="212"/>
      <c r="G14" s="34"/>
      <c r="H14" s="44"/>
      <c r="I14" s="96"/>
      <c r="J14" s="114"/>
      <c r="K14" s="96"/>
      <c r="L14" s="157"/>
      <c r="M14" s="114"/>
      <c r="N14" s="81"/>
      <c r="O14" s="45"/>
    </row>
    <row r="15" spans="1:18" ht="15" customHeight="1" x14ac:dyDescent="0.25">
      <c r="A15" s="10"/>
      <c r="B15" s="22" t="s">
        <v>15</v>
      </c>
      <c r="C15" s="313"/>
      <c r="D15" s="122">
        <v>0</v>
      </c>
      <c r="E15" s="21"/>
      <c r="F15" s="212"/>
      <c r="G15" s="34"/>
      <c r="H15" s="44"/>
      <c r="I15" s="96"/>
      <c r="J15" s="114"/>
      <c r="K15" s="96"/>
      <c r="L15" s="157"/>
      <c r="M15" s="114"/>
      <c r="N15" s="81"/>
      <c r="O15" s="45"/>
    </row>
    <row r="16" spans="1:18" ht="15" customHeight="1" x14ac:dyDescent="0.25">
      <c r="A16" s="10"/>
      <c r="B16" s="22" t="s">
        <v>16</v>
      </c>
      <c r="C16" s="313"/>
      <c r="D16" s="122">
        <v>641.66999999999996</v>
      </c>
      <c r="E16" s="21"/>
      <c r="F16" s="212"/>
      <c r="G16" s="34"/>
      <c r="H16" s="44"/>
      <c r="I16" s="96"/>
      <c r="J16" s="114"/>
      <c r="K16" s="96"/>
      <c r="L16" s="157"/>
      <c r="M16" s="114"/>
      <c r="N16" s="81"/>
      <c r="O16" s="45"/>
    </row>
    <row r="17" spans="1:18" ht="15" customHeight="1" x14ac:dyDescent="0.25">
      <c r="A17" s="10"/>
      <c r="B17" s="22" t="s">
        <v>17</v>
      </c>
      <c r="C17" s="313"/>
      <c r="D17" s="122">
        <v>0.96</v>
      </c>
      <c r="E17" s="21"/>
      <c r="F17" s="212"/>
      <c r="G17" s="34"/>
      <c r="H17" s="44"/>
      <c r="I17" s="96"/>
      <c r="J17" s="114"/>
      <c r="K17" s="96"/>
      <c r="L17" s="157"/>
      <c r="M17" s="114"/>
      <c r="N17" s="81"/>
      <c r="O17" s="45"/>
    </row>
    <row r="18" spans="1:18" ht="15" customHeight="1" x14ac:dyDescent="0.25">
      <c r="A18" s="10"/>
      <c r="B18" s="22" t="s">
        <v>18</v>
      </c>
      <c r="C18" s="313"/>
      <c r="D18" s="122">
        <v>332.65</v>
      </c>
      <c r="E18" s="21"/>
      <c r="F18" s="212"/>
      <c r="G18" s="34"/>
      <c r="H18" s="44"/>
      <c r="I18" s="96"/>
      <c r="J18" s="114"/>
      <c r="K18" s="96"/>
      <c r="L18" s="157"/>
      <c r="M18" s="114"/>
      <c r="N18" s="81"/>
      <c r="O18" s="45"/>
    </row>
    <row r="19" spans="1:18" ht="15" customHeight="1" x14ac:dyDescent="0.25">
      <c r="A19" s="10"/>
      <c r="B19" s="22" t="s">
        <v>19</v>
      </c>
      <c r="C19" s="313"/>
      <c r="D19" s="122">
        <v>510.62</v>
      </c>
      <c r="E19" s="21"/>
      <c r="F19" s="212"/>
      <c r="G19" s="34"/>
      <c r="H19" s="44"/>
      <c r="I19" s="96"/>
      <c r="J19" s="114"/>
      <c r="K19" s="96"/>
      <c r="L19" s="157"/>
      <c r="M19" s="114"/>
      <c r="N19" s="81"/>
      <c r="O19" s="45"/>
    </row>
    <row r="20" spans="1:18" ht="15" customHeight="1" x14ac:dyDescent="0.25">
      <c r="A20" s="10"/>
      <c r="B20" s="22" t="s">
        <v>20</v>
      </c>
      <c r="C20" s="313"/>
      <c r="D20" s="122">
        <v>0</v>
      </c>
      <c r="E20" s="21"/>
      <c r="F20" s="212"/>
      <c r="G20" s="34"/>
      <c r="H20" s="44"/>
      <c r="I20" s="96"/>
      <c r="J20" s="114"/>
      <c r="K20" s="96"/>
      <c r="L20" s="157"/>
      <c r="M20" s="114"/>
      <c r="N20" s="81"/>
      <c r="O20" s="45"/>
    </row>
    <row r="21" spans="1:18" ht="15" customHeight="1" x14ac:dyDescent="0.25">
      <c r="A21" s="10"/>
      <c r="B21" s="204" t="s">
        <v>21</v>
      </c>
      <c r="C21" s="314"/>
      <c r="D21" s="122">
        <v>218</v>
      </c>
      <c r="E21" s="21"/>
      <c r="F21" s="212"/>
      <c r="G21" s="34"/>
      <c r="H21" s="44"/>
      <c r="I21" s="96"/>
      <c r="J21" s="114"/>
      <c r="K21" s="96"/>
      <c r="L21" s="157"/>
      <c r="M21" s="114"/>
      <c r="N21" s="81"/>
      <c r="O21" s="45"/>
    </row>
    <row r="22" spans="1:18" ht="15" hidden="1" customHeight="1" x14ac:dyDescent="0.25">
      <c r="A22" s="10"/>
      <c r="B22" s="228" t="s">
        <v>79</v>
      </c>
      <c r="C22" s="314"/>
      <c r="D22" s="205">
        <v>0</v>
      </c>
      <c r="E22" s="21"/>
      <c r="F22" s="212"/>
      <c r="G22" s="34"/>
      <c r="H22" s="44"/>
      <c r="I22" s="96"/>
      <c r="J22" s="114"/>
      <c r="K22" s="96"/>
      <c r="L22" s="157"/>
      <c r="M22" s="114"/>
      <c r="N22" s="81"/>
      <c r="O22" s="45"/>
    </row>
    <row r="23" spans="1:18" ht="15" hidden="1" customHeight="1" x14ac:dyDescent="0.25">
      <c r="A23" s="10"/>
      <c r="B23" s="243" t="s">
        <v>82</v>
      </c>
      <c r="C23" s="314"/>
      <c r="D23" s="205">
        <v>0</v>
      </c>
      <c r="E23" s="21"/>
      <c r="F23" s="212"/>
      <c r="G23" s="34"/>
      <c r="H23" s="44"/>
      <c r="I23" s="96"/>
      <c r="J23" s="114"/>
      <c r="K23" s="96"/>
      <c r="L23" s="157"/>
      <c r="M23" s="114"/>
      <c r="N23" s="81"/>
      <c r="O23" s="45"/>
    </row>
    <row r="24" spans="1:18" ht="15" customHeight="1" x14ac:dyDescent="0.25">
      <c r="A24" s="8">
        <v>4220</v>
      </c>
      <c r="B24" s="244" t="s">
        <v>84</v>
      </c>
      <c r="C24" s="260">
        <v>379</v>
      </c>
      <c r="D24" s="117">
        <v>376.31</v>
      </c>
      <c r="E24" s="17">
        <f>D24/C24*100</f>
        <v>99.290237467018471</v>
      </c>
      <c r="F24" s="210"/>
      <c r="G24" s="34"/>
      <c r="H24" s="44">
        <f>SUM(C24-D24)</f>
        <v>2.6899999999999977</v>
      </c>
      <c r="I24" s="96"/>
      <c r="J24" s="114"/>
      <c r="K24" s="96"/>
      <c r="L24" s="157"/>
      <c r="M24" s="114"/>
      <c r="N24" s="81"/>
      <c r="O24" s="45"/>
      <c r="R24" s="45"/>
    </row>
    <row r="25" spans="1:18" ht="15" customHeight="1" x14ac:dyDescent="0.25">
      <c r="A25" s="8">
        <v>4240</v>
      </c>
      <c r="B25" s="24" t="s">
        <v>91</v>
      </c>
      <c r="C25" s="260">
        <v>30510</v>
      </c>
      <c r="D25" s="117">
        <v>30509.27</v>
      </c>
      <c r="E25" s="17">
        <f>D25/C25*100</f>
        <v>99.997607341855129</v>
      </c>
      <c r="F25" s="210"/>
      <c r="G25" s="34"/>
      <c r="H25" s="44">
        <f>SUM(C25-D25)</f>
        <v>0.72999999999956344</v>
      </c>
      <c r="I25" s="94"/>
      <c r="J25" s="113">
        <f>C25-D25-I25</f>
        <v>0.72999999999956344</v>
      </c>
      <c r="K25" s="94"/>
      <c r="L25" s="155">
        <f>C25+K25</f>
        <v>30510</v>
      </c>
      <c r="M25" s="113">
        <f>L25-D25</f>
        <v>0.72999999999956344</v>
      </c>
      <c r="N25" s="81"/>
      <c r="O25" s="45"/>
      <c r="R25" s="45"/>
    </row>
    <row r="26" spans="1:18" ht="15" customHeight="1" x14ac:dyDescent="0.25">
      <c r="A26" s="9">
        <v>4260</v>
      </c>
      <c r="B26" s="25" t="s">
        <v>22</v>
      </c>
      <c r="C26" s="263">
        <v>32766</v>
      </c>
      <c r="D26" s="120">
        <f>SUM(D27:D29)</f>
        <v>29317.96</v>
      </c>
      <c r="E26" s="19">
        <f>D26/C26*100</f>
        <v>89.476774705487401</v>
      </c>
      <c r="F26" s="211">
        <v>2598.38</v>
      </c>
      <c r="G26" s="34"/>
      <c r="H26" s="44">
        <f>SUM(C26-D26)</f>
        <v>3448.0400000000009</v>
      </c>
      <c r="I26" s="94"/>
      <c r="J26" s="113">
        <f>C26-D26-I26</f>
        <v>3448.0400000000009</v>
      </c>
      <c r="K26" s="94">
        <v>115</v>
      </c>
      <c r="L26" s="155">
        <f>C26+K26</f>
        <v>32881</v>
      </c>
      <c r="M26" s="113">
        <f>L26-D26</f>
        <v>3563.0400000000009</v>
      </c>
      <c r="N26" s="81"/>
      <c r="O26" s="349"/>
      <c r="R26" s="45"/>
    </row>
    <row r="27" spans="1:18" ht="15" customHeight="1" x14ac:dyDescent="0.25">
      <c r="A27" s="10"/>
      <c r="B27" s="20" t="s">
        <v>23</v>
      </c>
      <c r="C27" s="312"/>
      <c r="D27" s="121">
        <v>6418.62</v>
      </c>
      <c r="E27" s="21"/>
      <c r="F27" s="212"/>
      <c r="G27" s="34"/>
      <c r="H27" s="44"/>
      <c r="I27" s="96"/>
      <c r="J27" s="114"/>
      <c r="K27" s="96"/>
      <c r="L27" s="157"/>
      <c r="M27" s="114"/>
      <c r="N27" s="81"/>
      <c r="O27" s="323"/>
    </row>
    <row r="28" spans="1:18" ht="15" customHeight="1" x14ac:dyDescent="0.25">
      <c r="A28" s="10"/>
      <c r="B28" s="22" t="s">
        <v>24</v>
      </c>
      <c r="C28" s="313"/>
      <c r="D28" s="122">
        <v>22684.58</v>
      </c>
      <c r="E28" s="21"/>
      <c r="F28" s="212"/>
      <c r="G28" s="34"/>
      <c r="H28" s="44"/>
      <c r="I28" s="96"/>
      <c r="J28" s="114"/>
      <c r="K28" s="96"/>
      <c r="L28" s="157"/>
      <c r="M28" s="114"/>
      <c r="N28" s="81"/>
      <c r="O28" s="323"/>
    </row>
    <row r="29" spans="1:18" ht="15" customHeight="1" x14ac:dyDescent="0.25">
      <c r="A29" s="10"/>
      <c r="B29" s="22" t="s">
        <v>25</v>
      </c>
      <c r="C29" s="313"/>
      <c r="D29" s="122">
        <v>214.76</v>
      </c>
      <c r="E29" s="21"/>
      <c r="F29" s="212"/>
      <c r="G29" s="34"/>
      <c r="H29" s="44"/>
      <c r="I29" s="96"/>
      <c r="J29" s="114"/>
      <c r="K29" s="96"/>
      <c r="L29" s="157"/>
      <c r="M29" s="114"/>
      <c r="N29" s="81"/>
      <c r="O29" s="323"/>
    </row>
    <row r="30" spans="1:18" ht="15" customHeight="1" x14ac:dyDescent="0.25">
      <c r="A30" s="8">
        <v>4270</v>
      </c>
      <c r="B30" s="13" t="s">
        <v>26</v>
      </c>
      <c r="C30" s="260">
        <v>0</v>
      </c>
      <c r="D30" s="94">
        <v>0</v>
      </c>
      <c r="E30" s="17" t="e">
        <f>D30/C30*100</f>
        <v>#DIV/0!</v>
      </c>
      <c r="F30" s="210"/>
      <c r="G30" s="34"/>
      <c r="H30" s="44">
        <f>SUM(C30-D30)</f>
        <v>0</v>
      </c>
      <c r="I30" s="94"/>
      <c r="J30" s="113">
        <f>C30-D30-I30</f>
        <v>0</v>
      </c>
      <c r="K30" s="94"/>
      <c r="L30" s="155">
        <f>C30+K30</f>
        <v>0</v>
      </c>
      <c r="M30" s="113">
        <f>L30-D30</f>
        <v>0</v>
      </c>
      <c r="N30" s="81"/>
      <c r="O30" s="323"/>
      <c r="R30" s="45"/>
    </row>
    <row r="31" spans="1:18" ht="15" customHeight="1" x14ac:dyDescent="0.25">
      <c r="A31" s="8">
        <v>4280</v>
      </c>
      <c r="B31" s="13" t="s">
        <v>27</v>
      </c>
      <c r="C31" s="260">
        <v>64</v>
      </c>
      <c r="D31" s="117">
        <v>63.2</v>
      </c>
      <c r="E31" s="17">
        <f>D31/C31*100</f>
        <v>98.75</v>
      </c>
      <c r="F31" s="211"/>
      <c r="G31" s="34"/>
      <c r="H31" s="44">
        <f>SUM(C31-D31)</f>
        <v>0.79999999999999716</v>
      </c>
      <c r="I31" s="96"/>
      <c r="J31" s="114">
        <f>C31-D31-I31</f>
        <v>0.79999999999999716</v>
      </c>
      <c r="K31" s="96"/>
      <c r="L31" s="155">
        <f>C31+K31</f>
        <v>64</v>
      </c>
      <c r="M31" s="113">
        <f>L31-D31</f>
        <v>0.79999999999999716</v>
      </c>
      <c r="N31" s="81"/>
      <c r="O31" s="45"/>
      <c r="R31" s="45"/>
    </row>
    <row r="32" spans="1:18" ht="15" customHeight="1" x14ac:dyDescent="0.25">
      <c r="A32" s="9">
        <v>4300</v>
      </c>
      <c r="B32" s="27" t="s">
        <v>28</v>
      </c>
      <c r="C32" s="263">
        <v>52949</v>
      </c>
      <c r="D32" s="120">
        <f>SUM(D33:D46)</f>
        <v>52947.119999999995</v>
      </c>
      <c r="E32" s="19">
        <f>D32/C32*100</f>
        <v>99.996449413586646</v>
      </c>
      <c r="F32" s="211"/>
      <c r="G32" s="34"/>
      <c r="H32" s="44">
        <f>SUM(C32-D32)</f>
        <v>1.8800000000046566</v>
      </c>
      <c r="I32" s="94"/>
      <c r="J32" s="113">
        <f>C32-D32-I32</f>
        <v>1.8800000000046566</v>
      </c>
      <c r="K32" s="94">
        <v>-134</v>
      </c>
      <c r="L32" s="155">
        <f>C32+K32</f>
        <v>52815</v>
      </c>
      <c r="M32" s="113">
        <f>L32-D32</f>
        <v>-132.11999999999534</v>
      </c>
      <c r="N32" s="81"/>
      <c r="O32" s="349"/>
      <c r="R32" s="45"/>
    </row>
    <row r="33" spans="1:18" ht="15" customHeight="1" x14ac:dyDescent="0.25">
      <c r="A33" s="10"/>
      <c r="B33" s="28" t="s">
        <v>29</v>
      </c>
      <c r="C33" s="312"/>
      <c r="D33" s="121">
        <v>3.89</v>
      </c>
      <c r="E33" s="21"/>
      <c r="F33" s="212"/>
      <c r="G33" s="34"/>
      <c r="H33" s="44"/>
      <c r="I33" s="96"/>
      <c r="J33" s="114"/>
      <c r="K33" s="96"/>
      <c r="L33" s="157"/>
      <c r="M33" s="114"/>
      <c r="N33" s="81"/>
      <c r="O33" s="45"/>
    </row>
    <row r="34" spans="1:18" ht="15" customHeight="1" x14ac:dyDescent="0.25">
      <c r="A34" s="10"/>
      <c r="B34" s="29" t="s">
        <v>30</v>
      </c>
      <c r="C34" s="313"/>
      <c r="D34" s="122">
        <v>0</v>
      </c>
      <c r="E34" s="21"/>
      <c r="F34" s="212"/>
      <c r="G34" s="34"/>
      <c r="H34" s="44"/>
      <c r="I34" s="96"/>
      <c r="J34" s="114"/>
      <c r="K34" s="96"/>
      <c r="L34" s="157"/>
      <c r="M34" s="114"/>
      <c r="N34" s="81"/>
      <c r="O34" s="45"/>
    </row>
    <row r="35" spans="1:18" ht="15" customHeight="1" x14ac:dyDescent="0.25">
      <c r="A35" s="10"/>
      <c r="B35" s="29" t="s">
        <v>31</v>
      </c>
      <c r="C35" s="313"/>
      <c r="D35" s="122">
        <v>0</v>
      </c>
      <c r="E35" s="21"/>
      <c r="F35" s="212"/>
      <c r="G35" s="34"/>
      <c r="H35" s="44"/>
      <c r="I35" s="96"/>
      <c r="J35" s="114"/>
      <c r="K35" s="96"/>
      <c r="L35" s="157"/>
      <c r="M35" s="114"/>
      <c r="N35" s="81"/>
      <c r="O35" s="45"/>
    </row>
    <row r="36" spans="1:18" ht="15" customHeight="1" x14ac:dyDescent="0.25">
      <c r="A36" s="10"/>
      <c r="B36" s="29" t="s">
        <v>32</v>
      </c>
      <c r="C36" s="313"/>
      <c r="D36" s="122">
        <v>634.29999999999995</v>
      </c>
      <c r="E36" s="21"/>
      <c r="F36" s="212"/>
      <c r="G36" s="34"/>
      <c r="H36" s="44"/>
      <c r="I36" s="96"/>
      <c r="J36" s="114"/>
      <c r="K36" s="96"/>
      <c r="L36" s="157"/>
      <c r="M36" s="114"/>
      <c r="N36" s="81"/>
      <c r="O36" s="323"/>
    </row>
    <row r="37" spans="1:18" ht="15" customHeight="1" x14ac:dyDescent="0.25">
      <c r="A37" s="10"/>
      <c r="B37" s="29" t="s">
        <v>33</v>
      </c>
      <c r="C37" s="313"/>
      <c r="D37" s="122">
        <v>167.77</v>
      </c>
      <c r="E37" s="21"/>
      <c r="F37" s="212"/>
      <c r="G37" s="34"/>
      <c r="H37" s="44"/>
      <c r="I37" s="96"/>
      <c r="J37" s="114"/>
      <c r="K37" s="96"/>
      <c r="L37" s="157"/>
      <c r="M37" s="114"/>
      <c r="N37" s="81"/>
      <c r="O37" s="45"/>
    </row>
    <row r="38" spans="1:18" ht="15" customHeight="1" x14ac:dyDescent="0.25">
      <c r="A38" s="10"/>
      <c r="B38" s="29" t="s">
        <v>34</v>
      </c>
      <c r="C38" s="313"/>
      <c r="D38" s="122">
        <v>39554.78</v>
      </c>
      <c r="E38" s="21"/>
      <c r="F38" s="212"/>
      <c r="G38" s="34"/>
      <c r="H38" s="44"/>
      <c r="I38" s="96"/>
      <c r="J38" s="114"/>
      <c r="K38" s="96"/>
      <c r="L38" s="157"/>
      <c r="M38" s="114"/>
      <c r="N38" s="81"/>
      <c r="O38" s="45"/>
    </row>
    <row r="39" spans="1:18" ht="15" customHeight="1" x14ac:dyDescent="0.25">
      <c r="A39" s="62"/>
      <c r="B39" s="29" t="s">
        <v>53</v>
      </c>
      <c r="C39" s="313"/>
      <c r="D39" s="122">
        <v>0</v>
      </c>
      <c r="E39" s="21"/>
      <c r="F39" s="212"/>
      <c r="G39" s="34"/>
      <c r="H39" s="44"/>
      <c r="I39" s="96"/>
      <c r="J39" s="114"/>
      <c r="K39" s="96"/>
      <c r="L39" s="157"/>
      <c r="M39" s="114"/>
      <c r="N39" s="81"/>
      <c r="O39" s="45"/>
    </row>
    <row r="40" spans="1:18" ht="15" customHeight="1" x14ac:dyDescent="0.25">
      <c r="A40" s="10"/>
      <c r="B40" s="29" t="s">
        <v>16</v>
      </c>
      <c r="C40" s="313"/>
      <c r="D40" s="122">
        <v>12520.05</v>
      </c>
      <c r="E40" s="21"/>
      <c r="F40" s="212"/>
      <c r="G40" s="34"/>
      <c r="H40" s="44"/>
      <c r="I40" s="96"/>
      <c r="J40" s="114"/>
      <c r="K40" s="96"/>
      <c r="L40" s="157"/>
      <c r="M40" s="114"/>
      <c r="N40" s="81"/>
      <c r="O40" s="45"/>
    </row>
    <row r="41" spans="1:18" ht="15" customHeight="1" x14ac:dyDescent="0.25">
      <c r="A41" s="10"/>
      <c r="B41" s="29" t="s">
        <v>35</v>
      </c>
      <c r="C41" s="313"/>
      <c r="D41" s="122">
        <v>0</v>
      </c>
      <c r="E41" s="21"/>
      <c r="F41" s="212"/>
      <c r="G41" s="34"/>
      <c r="H41" s="44"/>
      <c r="I41" s="96"/>
      <c r="J41" s="114"/>
      <c r="K41" s="96"/>
      <c r="L41" s="157"/>
      <c r="M41" s="114"/>
      <c r="N41" s="81"/>
      <c r="O41" s="45"/>
    </row>
    <row r="42" spans="1:18" ht="15" customHeight="1" x14ac:dyDescent="0.25">
      <c r="A42" s="10"/>
      <c r="B42" s="29" t="s">
        <v>36</v>
      </c>
      <c r="C42" s="313"/>
      <c r="D42" s="122">
        <v>37.92</v>
      </c>
      <c r="E42" s="21"/>
      <c r="F42" s="212"/>
      <c r="G42" s="34"/>
      <c r="H42" s="44"/>
      <c r="I42" s="96"/>
      <c r="J42" s="114"/>
      <c r="K42" s="96"/>
      <c r="L42" s="157"/>
      <c r="M42" s="114"/>
      <c r="N42" s="81"/>
      <c r="O42" s="45"/>
    </row>
    <row r="43" spans="1:18" ht="15" customHeight="1" x14ac:dyDescent="0.25">
      <c r="A43" s="10"/>
      <c r="B43" s="29" t="s">
        <v>37</v>
      </c>
      <c r="C43" s="313"/>
      <c r="D43" s="122">
        <v>0</v>
      </c>
      <c r="E43" s="21"/>
      <c r="F43" s="212"/>
      <c r="G43" s="34"/>
      <c r="H43" s="44"/>
      <c r="I43" s="96"/>
      <c r="J43" s="114"/>
      <c r="K43" s="96"/>
      <c r="L43" s="157"/>
      <c r="M43" s="114"/>
      <c r="N43" s="81"/>
      <c r="O43" s="45"/>
    </row>
    <row r="44" spans="1:18" ht="15" customHeight="1" x14ac:dyDescent="0.25">
      <c r="A44" s="10"/>
      <c r="B44" s="241" t="s">
        <v>38</v>
      </c>
      <c r="C44" s="315"/>
      <c r="D44" s="205">
        <v>28.41</v>
      </c>
      <c r="E44" s="21"/>
      <c r="F44" s="212"/>
      <c r="G44" s="34"/>
      <c r="H44" s="44"/>
      <c r="I44" s="96"/>
      <c r="J44" s="114"/>
      <c r="K44" s="96"/>
      <c r="L44" s="157"/>
      <c r="M44" s="114"/>
      <c r="N44" s="81"/>
      <c r="O44"/>
    </row>
    <row r="45" spans="1:18" ht="15" customHeight="1" x14ac:dyDescent="0.25">
      <c r="A45" s="10"/>
      <c r="B45" s="241" t="s">
        <v>85</v>
      </c>
      <c r="C45" s="315"/>
      <c r="D45" s="205">
        <v>0</v>
      </c>
      <c r="E45" s="21"/>
      <c r="F45" s="212"/>
      <c r="G45" s="34"/>
      <c r="H45" s="44"/>
      <c r="I45" s="96"/>
      <c r="J45" s="114"/>
      <c r="K45" s="96"/>
      <c r="L45" s="157"/>
      <c r="M45" s="114"/>
      <c r="N45" s="81"/>
      <c r="O45" s="45"/>
    </row>
    <row r="46" spans="1:18" ht="15" customHeight="1" x14ac:dyDescent="0.25">
      <c r="A46" s="10"/>
      <c r="B46" s="30" t="s">
        <v>86</v>
      </c>
      <c r="C46" s="316"/>
      <c r="D46" s="123">
        <v>0</v>
      </c>
      <c r="E46" s="23"/>
      <c r="F46" s="213"/>
      <c r="G46" s="34"/>
      <c r="I46" s="97" t="s">
        <v>4</v>
      </c>
      <c r="J46" s="115" t="s">
        <v>4</v>
      </c>
      <c r="K46" s="96"/>
      <c r="L46" s="157"/>
      <c r="M46" s="114"/>
      <c r="N46" s="81"/>
      <c r="O46" s="45"/>
    </row>
    <row r="47" spans="1:18" ht="15" customHeight="1" x14ac:dyDescent="0.25">
      <c r="A47" s="8">
        <v>4360</v>
      </c>
      <c r="B47" s="13" t="s">
        <v>39</v>
      </c>
      <c r="C47" s="337">
        <v>4168</v>
      </c>
      <c r="D47" s="253">
        <f>SUM(D48:D50)</f>
        <v>4167.1900000000005</v>
      </c>
      <c r="E47" s="17">
        <f>D47/C47*100</f>
        <v>99.980566218809997</v>
      </c>
      <c r="F47" s="212"/>
      <c r="G47" s="34"/>
      <c r="H47" s="44">
        <f>SUM(C47-D47)</f>
        <v>0.80999999999949068</v>
      </c>
      <c r="I47" s="98"/>
      <c r="J47" s="116">
        <f>C47-D47-I47</f>
        <v>0.80999999999949068</v>
      </c>
      <c r="K47" s="94"/>
      <c r="L47" s="155">
        <f>C47+K47</f>
        <v>4168</v>
      </c>
      <c r="M47" s="113">
        <f>L47-D47</f>
        <v>0.80999999999949068</v>
      </c>
      <c r="N47" s="81"/>
      <c r="O47" s="278"/>
      <c r="R47" s="45"/>
    </row>
    <row r="48" spans="1:18" ht="15" customHeight="1" x14ac:dyDescent="0.25">
      <c r="A48" s="10"/>
      <c r="B48" s="20" t="s">
        <v>40</v>
      </c>
      <c r="C48" s="317"/>
      <c r="D48" s="121">
        <v>1466.1</v>
      </c>
      <c r="E48" s="21"/>
      <c r="F48" s="212"/>
      <c r="G48" s="34"/>
      <c r="H48" s="44"/>
      <c r="I48" s="97"/>
      <c r="J48" s="115"/>
      <c r="K48" s="96"/>
      <c r="L48" s="157"/>
      <c r="M48" s="114"/>
      <c r="N48" s="81"/>
      <c r="O48" s="45"/>
    </row>
    <row r="49" spans="1:18" ht="15" customHeight="1" x14ac:dyDescent="0.25">
      <c r="A49" s="10"/>
      <c r="B49" s="22" t="s">
        <v>41</v>
      </c>
      <c r="C49" s="318"/>
      <c r="D49" s="122">
        <v>0</v>
      </c>
      <c r="E49" s="21"/>
      <c r="F49" s="212"/>
      <c r="G49" s="34"/>
      <c r="H49" s="44"/>
      <c r="I49" s="97"/>
      <c r="J49" s="115"/>
      <c r="K49" s="96"/>
      <c r="L49" s="157"/>
      <c r="M49" s="114"/>
      <c r="N49" s="81"/>
      <c r="O49" s="45"/>
    </row>
    <row r="50" spans="1:18" ht="15" customHeight="1" x14ac:dyDescent="0.25">
      <c r="A50" s="7"/>
      <c r="B50" s="30" t="s">
        <v>42</v>
      </c>
      <c r="C50" s="319"/>
      <c r="D50" s="124">
        <v>2701.09</v>
      </c>
      <c r="E50" s="23"/>
      <c r="F50" s="213"/>
      <c r="G50" s="34"/>
      <c r="H50" s="44"/>
      <c r="I50" s="96" t="s">
        <v>4</v>
      </c>
      <c r="J50" s="114"/>
      <c r="K50" s="96"/>
      <c r="L50" s="157"/>
      <c r="M50" s="114"/>
      <c r="N50" s="81"/>
      <c r="O50" s="45"/>
    </row>
    <row r="51" spans="1:18" ht="15" customHeight="1" x14ac:dyDescent="0.25">
      <c r="A51" s="8">
        <v>4390</v>
      </c>
      <c r="B51" s="13" t="s">
        <v>43</v>
      </c>
      <c r="C51" s="260">
        <v>711</v>
      </c>
      <c r="D51" s="117">
        <v>696.78</v>
      </c>
      <c r="E51" s="17">
        <f t="shared" ref="E51:E60" si="5">D51/C51*100</f>
        <v>98</v>
      </c>
      <c r="F51" s="210"/>
      <c r="G51" s="34"/>
      <c r="H51" s="44">
        <f t="shared" ref="H51:H61" si="6">SUM(C51-D51)</f>
        <v>14.220000000000027</v>
      </c>
      <c r="I51" s="94"/>
      <c r="J51" s="113">
        <f t="shared" ref="J51:J59" si="7">C51-D51-I51</f>
        <v>14.220000000000027</v>
      </c>
      <c r="K51" s="94">
        <v>30</v>
      </c>
      <c r="L51" s="155">
        <f>C51+K51</f>
        <v>741</v>
      </c>
      <c r="M51" s="113">
        <f>L51-D51</f>
        <v>44.220000000000027</v>
      </c>
      <c r="N51" s="81"/>
      <c r="O51" s="45"/>
      <c r="R51" s="45"/>
    </row>
    <row r="52" spans="1:18" ht="15" customHeight="1" x14ac:dyDescent="0.25">
      <c r="A52" s="8">
        <v>4410</v>
      </c>
      <c r="B52" s="13" t="s">
        <v>44</v>
      </c>
      <c r="C52" s="260">
        <v>602</v>
      </c>
      <c r="D52" s="117">
        <v>601.04</v>
      </c>
      <c r="E52" s="17">
        <f t="shared" si="5"/>
        <v>99.840531561461788</v>
      </c>
      <c r="F52" s="210"/>
      <c r="G52" s="34"/>
      <c r="H52" s="44">
        <f t="shared" si="6"/>
        <v>0.96000000000003638</v>
      </c>
      <c r="I52" s="99"/>
      <c r="J52" s="113">
        <f t="shared" si="7"/>
        <v>0.96000000000003638</v>
      </c>
      <c r="K52" s="94">
        <v>45</v>
      </c>
      <c r="L52" s="155">
        <f t="shared" ref="L52:L60" si="8">C52+K52</f>
        <v>647</v>
      </c>
      <c r="M52" s="113">
        <f t="shared" ref="M52:M60" si="9">L52-D52</f>
        <v>45.960000000000036</v>
      </c>
      <c r="N52" s="81"/>
      <c r="O52" s="45"/>
      <c r="R52" s="45"/>
    </row>
    <row r="53" spans="1:18" ht="15" customHeight="1" x14ac:dyDescent="0.25">
      <c r="A53" s="8">
        <v>4430</v>
      </c>
      <c r="B53" s="13" t="s">
        <v>45</v>
      </c>
      <c r="C53" s="260">
        <v>692</v>
      </c>
      <c r="D53" s="117">
        <v>647.11</v>
      </c>
      <c r="E53" s="17">
        <f t="shared" si="5"/>
        <v>93.51300578034683</v>
      </c>
      <c r="F53" s="210"/>
      <c r="G53" s="34"/>
      <c r="H53" s="44">
        <f t="shared" si="6"/>
        <v>44.889999999999986</v>
      </c>
      <c r="I53" s="95"/>
      <c r="J53" s="113">
        <f t="shared" si="7"/>
        <v>44.889999999999986</v>
      </c>
      <c r="K53" s="94"/>
      <c r="L53" s="155">
        <f t="shared" si="8"/>
        <v>692</v>
      </c>
      <c r="M53" s="113">
        <f t="shared" si="9"/>
        <v>44.889999999999986</v>
      </c>
      <c r="N53" s="81"/>
      <c r="O53" s="45"/>
      <c r="R53" s="45"/>
    </row>
    <row r="54" spans="1:18" ht="15" customHeight="1" x14ac:dyDescent="0.25">
      <c r="A54" s="8">
        <v>4440</v>
      </c>
      <c r="B54" s="13" t="s">
        <v>46</v>
      </c>
      <c r="C54" s="260">
        <v>10444</v>
      </c>
      <c r="D54" s="322">
        <v>10443.25</v>
      </c>
      <c r="E54" s="85">
        <f t="shared" si="5"/>
        <v>99.992818843355039</v>
      </c>
      <c r="F54" s="214"/>
      <c r="G54" s="86"/>
      <c r="H54" s="87">
        <f t="shared" si="6"/>
        <v>0.75</v>
      </c>
      <c r="I54" s="94"/>
      <c r="J54" s="113">
        <f t="shared" si="7"/>
        <v>0.75</v>
      </c>
      <c r="K54" s="94"/>
      <c r="L54" s="155">
        <f t="shared" si="8"/>
        <v>10444</v>
      </c>
      <c r="M54" s="113">
        <f t="shared" si="9"/>
        <v>0.75</v>
      </c>
      <c r="N54" s="81"/>
      <c r="O54" s="323"/>
      <c r="R54" s="45"/>
    </row>
    <row r="55" spans="1:18" ht="15" customHeight="1" x14ac:dyDescent="0.25">
      <c r="A55" s="8">
        <v>4480</v>
      </c>
      <c r="B55" s="13" t="s">
        <v>47</v>
      </c>
      <c r="C55" s="260">
        <v>0</v>
      </c>
      <c r="D55" s="117">
        <v>0</v>
      </c>
      <c r="E55" s="17" t="e">
        <f t="shared" si="5"/>
        <v>#DIV/0!</v>
      </c>
      <c r="F55" s="210"/>
      <c r="G55" s="34"/>
      <c r="H55" s="44">
        <f t="shared" si="6"/>
        <v>0</v>
      </c>
      <c r="I55" s="94"/>
      <c r="J55" s="113">
        <f t="shared" si="7"/>
        <v>0</v>
      </c>
      <c r="K55" s="94"/>
      <c r="L55" s="155">
        <f t="shared" si="8"/>
        <v>0</v>
      </c>
      <c r="M55" s="113">
        <f t="shared" si="9"/>
        <v>0</v>
      </c>
      <c r="N55" s="81"/>
      <c r="O55" s="45"/>
      <c r="R55" s="45"/>
    </row>
    <row r="56" spans="1:18" ht="15" customHeight="1" x14ac:dyDescent="0.25">
      <c r="A56" s="8">
        <v>4530</v>
      </c>
      <c r="B56" s="13" t="s">
        <v>58</v>
      </c>
      <c r="C56" s="260">
        <v>0</v>
      </c>
      <c r="D56" s="117">
        <v>0</v>
      </c>
      <c r="E56" s="17" t="e">
        <f t="shared" si="5"/>
        <v>#DIV/0!</v>
      </c>
      <c r="F56" s="210"/>
      <c r="G56" s="34"/>
      <c r="H56" s="44">
        <f t="shared" si="6"/>
        <v>0</v>
      </c>
      <c r="I56" s="94"/>
      <c r="J56" s="113">
        <f t="shared" si="7"/>
        <v>0</v>
      </c>
      <c r="K56" s="94"/>
      <c r="L56" s="155">
        <f t="shared" si="8"/>
        <v>0</v>
      </c>
      <c r="M56" s="113">
        <f t="shared" si="9"/>
        <v>0</v>
      </c>
      <c r="N56" s="81"/>
      <c r="O56" s="45"/>
      <c r="R56" s="45"/>
    </row>
    <row r="57" spans="1:18" ht="15" customHeight="1" x14ac:dyDescent="0.25">
      <c r="A57" s="8">
        <v>4700</v>
      </c>
      <c r="B57" s="13" t="s">
        <v>48</v>
      </c>
      <c r="C57" s="260">
        <v>570</v>
      </c>
      <c r="D57" s="117">
        <v>569.74</v>
      </c>
      <c r="E57" s="17">
        <f t="shared" si="5"/>
        <v>99.954385964912291</v>
      </c>
      <c r="F57" s="210"/>
      <c r="G57" s="34"/>
      <c r="H57" s="44">
        <f t="shared" si="6"/>
        <v>0.25999999999999091</v>
      </c>
      <c r="I57" s="94"/>
      <c r="J57" s="113">
        <f t="shared" si="7"/>
        <v>0.25999999999999091</v>
      </c>
      <c r="K57" s="94">
        <v>24</v>
      </c>
      <c r="L57" s="155">
        <f t="shared" si="8"/>
        <v>594</v>
      </c>
      <c r="M57" s="113">
        <f t="shared" si="9"/>
        <v>24.259999999999991</v>
      </c>
      <c r="N57" s="81"/>
      <c r="O57" s="45"/>
      <c r="R57" s="45"/>
    </row>
    <row r="58" spans="1:18" ht="15" customHeight="1" x14ac:dyDescent="0.25">
      <c r="A58" s="8">
        <v>4710</v>
      </c>
      <c r="B58" s="13" t="s">
        <v>89</v>
      </c>
      <c r="C58" s="260">
        <v>0</v>
      </c>
      <c r="D58" s="117">
        <v>0</v>
      </c>
      <c r="E58" s="17" t="e">
        <f t="shared" si="5"/>
        <v>#DIV/0!</v>
      </c>
      <c r="F58" s="210"/>
      <c r="G58" s="34"/>
      <c r="H58" s="44">
        <f t="shared" si="6"/>
        <v>0</v>
      </c>
      <c r="I58" s="94"/>
      <c r="J58" s="113">
        <f t="shared" si="7"/>
        <v>0</v>
      </c>
      <c r="K58" s="94"/>
      <c r="L58" s="155"/>
      <c r="M58" s="113"/>
      <c r="N58" s="81"/>
      <c r="O58" s="45"/>
      <c r="R58" s="45"/>
    </row>
    <row r="59" spans="1:18" ht="15" customHeight="1" x14ac:dyDescent="0.25">
      <c r="A59" s="8">
        <v>4720</v>
      </c>
      <c r="B59" s="13" t="s">
        <v>49</v>
      </c>
      <c r="C59" s="260">
        <v>0</v>
      </c>
      <c r="D59" s="117">
        <v>0</v>
      </c>
      <c r="E59" s="17" t="e">
        <f t="shared" si="5"/>
        <v>#DIV/0!</v>
      </c>
      <c r="F59" s="229"/>
      <c r="G59" s="35"/>
      <c r="H59" s="44">
        <f t="shared" si="6"/>
        <v>0</v>
      </c>
      <c r="I59" s="94"/>
      <c r="J59" s="113">
        <f t="shared" si="7"/>
        <v>0</v>
      </c>
      <c r="K59" s="94"/>
      <c r="L59" s="155">
        <f t="shared" si="8"/>
        <v>0</v>
      </c>
      <c r="M59" s="113">
        <f t="shared" si="9"/>
        <v>0</v>
      </c>
      <c r="N59" s="81"/>
      <c r="O59" s="45"/>
      <c r="R59" s="45"/>
    </row>
    <row r="60" spans="1:18" ht="15" customHeight="1" thickBot="1" x14ac:dyDescent="0.3">
      <c r="A60" s="37">
        <v>6140</v>
      </c>
      <c r="B60" s="38" t="s">
        <v>50</v>
      </c>
      <c r="C60" s="320">
        <v>0</v>
      </c>
      <c r="D60" s="74">
        <v>0</v>
      </c>
      <c r="E60" s="17" t="e">
        <f t="shared" si="5"/>
        <v>#DIV/0!</v>
      </c>
      <c r="F60" s="230"/>
      <c r="H60" s="44">
        <f t="shared" si="6"/>
        <v>0</v>
      </c>
      <c r="I60" s="94" t="s">
        <v>4</v>
      </c>
      <c r="J60" s="151">
        <v>0</v>
      </c>
      <c r="K60" s="119"/>
      <c r="L60" s="158">
        <f t="shared" si="8"/>
        <v>0</v>
      </c>
      <c r="M60" s="113">
        <f t="shared" si="9"/>
        <v>0</v>
      </c>
      <c r="N60" s="81"/>
      <c r="O60" s="45"/>
    </row>
    <row r="61" spans="1:18" ht="21" customHeight="1" thickBot="1" x14ac:dyDescent="0.3">
      <c r="A61" s="367" t="s">
        <v>51</v>
      </c>
      <c r="B61" s="362"/>
      <c r="C61" s="181">
        <f>SUM(C4:C60)</f>
        <v>494054</v>
      </c>
      <c r="D61" s="125">
        <f>D4+D5+D6+D7+D8+D9+D10+D25+D26+D30+D31+D32+D47+D51+D52+D53+D54+D57+D59+D58+D24</f>
        <v>490398.67</v>
      </c>
      <c r="E61" s="73">
        <f>SUM(D61*100/C61)</f>
        <v>99.260135531743487</v>
      </c>
      <c r="F61" s="231">
        <f>SUM(F4+F5+F6+F7+F8+F9+F10+F25+F26+F30+F31+F32+F47+F51+F52+F53+F54+F55+F57+F59+F60)</f>
        <v>2598.38</v>
      </c>
      <c r="G61" s="33"/>
      <c r="H61" s="46">
        <f t="shared" si="6"/>
        <v>3655.3300000000163</v>
      </c>
      <c r="I61" s="74">
        <f>SUM(I4:I60)</f>
        <v>0</v>
      </c>
      <c r="J61" s="152">
        <f>SUM(J4:J60)</f>
        <v>3652.6400000000131</v>
      </c>
      <c r="K61" s="153">
        <f>SUM(K4:K60)</f>
        <v>0</v>
      </c>
      <c r="L61" s="159">
        <f>SUM(L4:L60)</f>
        <v>493675</v>
      </c>
      <c r="M61" s="154">
        <f>SUM(M4:M60)</f>
        <v>3652.6400000000131</v>
      </c>
      <c r="N61" s="81"/>
      <c r="O61" s="201"/>
      <c r="R61" s="348"/>
    </row>
    <row r="62" spans="1:18" x14ac:dyDescent="0.25">
      <c r="B62" s="199"/>
      <c r="C62" s="180"/>
      <c r="D62" s="43">
        <f>490398.67-D61</f>
        <v>0</v>
      </c>
      <c r="F62" s="33"/>
      <c r="J62" s="81"/>
      <c r="K62" s="81"/>
      <c r="L62" s="141">
        <f>L61-C61</f>
        <v>-379</v>
      </c>
      <c r="M62" s="81"/>
      <c r="N62" s="81"/>
      <c r="O62" s="201"/>
      <c r="R62" s="348"/>
    </row>
    <row r="63" spans="1:18" x14ac:dyDescent="0.25">
      <c r="A63" s="12" t="s">
        <v>95</v>
      </c>
      <c r="H63" s="323"/>
      <c r="I63" s="330"/>
      <c r="J63" s="330"/>
      <c r="K63" s="330"/>
      <c r="L63" s="326"/>
      <c r="M63" s="330"/>
      <c r="N63" s="330"/>
      <c r="O63" s="323"/>
    </row>
    <row r="64" spans="1:18" x14ac:dyDescent="0.25">
      <c r="J64" s="81"/>
      <c r="K64" s="81"/>
      <c r="M64" s="81"/>
      <c r="N64" s="81"/>
      <c r="O64" s="45"/>
    </row>
    <row r="65" spans="2:19" x14ac:dyDescent="0.25">
      <c r="B65" s="199"/>
      <c r="J65" s="81"/>
      <c r="K65" s="81"/>
      <c r="M65" s="81"/>
      <c r="N65" s="81"/>
      <c r="O65" s="45"/>
    </row>
    <row r="66" spans="2:19" x14ac:dyDescent="0.25">
      <c r="B66" s="200"/>
      <c r="J66" s="81"/>
      <c r="K66" s="81"/>
      <c r="M66" s="81"/>
      <c r="N66" s="81"/>
      <c r="O66" s="45"/>
    </row>
    <row r="67" spans="2:19" x14ac:dyDescent="0.25">
      <c r="D67" s="81"/>
      <c r="J67" s="81"/>
      <c r="K67" s="81"/>
      <c r="M67" s="81"/>
      <c r="N67" s="81"/>
      <c r="O67" s="45"/>
    </row>
    <row r="68" spans="2:19" x14ac:dyDescent="0.25">
      <c r="N68" s="45"/>
      <c r="O68" s="45"/>
      <c r="P68" s="279"/>
    </row>
    <row r="69" spans="2:19" x14ac:dyDescent="0.25">
      <c r="O69" s="45"/>
      <c r="P69" s="81"/>
    </row>
    <row r="70" spans="2:19" x14ac:dyDescent="0.25">
      <c r="P70" s="60"/>
    </row>
    <row r="71" spans="2:19" x14ac:dyDescent="0.25">
      <c r="P71" s="60"/>
    </row>
    <row r="76" spans="2:19" x14ac:dyDescent="0.25">
      <c r="S76" s="266"/>
    </row>
    <row r="77" spans="2:19" x14ac:dyDescent="0.25">
      <c r="S77" s="266"/>
    </row>
    <row r="78" spans="2:19" x14ac:dyDescent="0.25">
      <c r="S78" s="266"/>
    </row>
    <row r="80" spans="2:19" x14ac:dyDescent="0.25">
      <c r="S80" s="266"/>
    </row>
    <row r="83" spans="16:19" x14ac:dyDescent="0.25">
      <c r="S83" s="276"/>
    </row>
    <row r="84" spans="16:19" x14ac:dyDescent="0.25">
      <c r="P84" s="279"/>
      <c r="S84" s="266"/>
    </row>
    <row r="85" spans="16:19" x14ac:dyDescent="0.25">
      <c r="S85" s="266"/>
    </row>
    <row r="86" spans="16:19" x14ac:dyDescent="0.25">
      <c r="S86" s="266"/>
    </row>
    <row r="87" spans="16:19" x14ac:dyDescent="0.25">
      <c r="S87" s="266"/>
    </row>
    <row r="88" spans="16:19" x14ac:dyDescent="0.25">
      <c r="S88" s="266"/>
    </row>
    <row r="89" spans="16:19" x14ac:dyDescent="0.25">
      <c r="S89" s="266"/>
    </row>
    <row r="90" spans="16:19" x14ac:dyDescent="0.25">
      <c r="S90" s="276"/>
    </row>
    <row r="91" spans="16:19" x14ac:dyDescent="0.25">
      <c r="P91" s="279"/>
    </row>
    <row r="96" spans="16:19" x14ac:dyDescent="0.25">
      <c r="R96" s="266"/>
    </row>
    <row r="97" spans="18:19" x14ac:dyDescent="0.25">
      <c r="R97" s="266"/>
    </row>
    <row r="98" spans="18:19" x14ac:dyDescent="0.25">
      <c r="R98" s="266"/>
    </row>
    <row r="99" spans="18:19" x14ac:dyDescent="0.25">
      <c r="R99" s="266"/>
    </row>
    <row r="100" spans="18:19" x14ac:dyDescent="0.25">
      <c r="R100" s="266"/>
    </row>
    <row r="101" spans="18:19" x14ac:dyDescent="0.25">
      <c r="S101" s="272"/>
    </row>
    <row r="112" spans="18:19" x14ac:dyDescent="0.25">
      <c r="S112" s="272"/>
    </row>
    <row r="122" spans="19:19" x14ac:dyDescent="0.25">
      <c r="S122" s="272"/>
    </row>
    <row r="132" spans="18:18" x14ac:dyDescent="0.25">
      <c r="R132" s="272"/>
    </row>
  </sheetData>
  <mergeCells count="6">
    <mergeCell ref="A61:B61"/>
    <mergeCell ref="L2:L3"/>
    <mergeCell ref="F2:F3"/>
    <mergeCell ref="C2:C3"/>
    <mergeCell ref="E2:E3"/>
    <mergeCell ref="A2:B3"/>
  </mergeCells>
  <pageMargins left="0.70866141732283472" right="0.78740157480314965" top="0.74803149606299213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88"/>
  <sheetViews>
    <sheetView view="pageBreakPreview" zoomScale="60" zoomScaleNormal="110" workbookViewId="0">
      <pane ySplit="3" topLeftCell="A30" activePane="bottomLeft" state="frozen"/>
      <selection pane="bottomLeft" activeCell="F54" sqref="F54"/>
    </sheetView>
  </sheetViews>
  <sheetFormatPr defaultRowHeight="15" x14ac:dyDescent="0.25"/>
  <cols>
    <col min="1" max="1" width="5.7109375" style="1" customWidth="1"/>
    <col min="2" max="2" width="42.28515625" style="1" customWidth="1"/>
    <col min="3" max="3" width="12.7109375" style="182" customWidth="1"/>
    <col min="4" max="4" width="13.5703125" style="58" customWidth="1"/>
    <col min="5" max="5" width="7.5703125" style="1" customWidth="1"/>
    <col min="6" max="6" width="12.7109375" style="1" customWidth="1"/>
    <col min="7" max="7" width="1.42578125" style="1" customWidth="1"/>
    <col min="8" max="8" width="11.140625" style="55" customWidth="1"/>
    <col min="9" max="10" width="11.28515625" style="1" hidden="1" customWidth="1"/>
    <col min="11" max="11" width="11.85546875" style="1" hidden="1" customWidth="1"/>
    <col min="12" max="12" width="14" style="163" hidden="1" customWidth="1"/>
    <col min="13" max="13" width="13.42578125" style="1" hidden="1" customWidth="1"/>
    <col min="14" max="14" width="9.140625" style="1"/>
    <col min="15" max="15" width="12.7109375" style="1" customWidth="1"/>
    <col min="16" max="16" width="37.85546875" style="1" customWidth="1"/>
    <col min="17" max="17" width="12.5703125" style="1" customWidth="1"/>
    <col min="18" max="18" width="10.5703125" style="1" customWidth="1"/>
    <col min="19" max="19" width="13.140625" style="1" bestFit="1" customWidth="1"/>
    <col min="20" max="21" width="9.28515625" style="1" bestFit="1" customWidth="1"/>
    <col min="22" max="256" width="9.140625" style="1"/>
    <col min="257" max="257" width="5.7109375" style="1" customWidth="1"/>
    <col min="258" max="258" width="38" style="1" customWidth="1"/>
    <col min="259" max="259" width="12.7109375" style="1" customWidth="1"/>
    <col min="260" max="260" width="13.5703125" style="1" customWidth="1"/>
    <col min="261" max="261" width="7.5703125" style="1" customWidth="1"/>
    <col min="262" max="262" width="18" style="1" customWidth="1"/>
    <col min="263" max="263" width="14" style="1" customWidth="1"/>
    <col min="264" max="264" width="10.42578125" style="1" customWidth="1"/>
    <col min="265" max="512" width="9.140625" style="1"/>
    <col min="513" max="513" width="5.7109375" style="1" customWidth="1"/>
    <col min="514" max="514" width="38" style="1" customWidth="1"/>
    <col min="515" max="515" width="12.7109375" style="1" customWidth="1"/>
    <col min="516" max="516" width="13.5703125" style="1" customWidth="1"/>
    <col min="517" max="517" width="7.5703125" style="1" customWidth="1"/>
    <col min="518" max="518" width="18" style="1" customWidth="1"/>
    <col min="519" max="519" width="14" style="1" customWidth="1"/>
    <col min="520" max="520" width="10.42578125" style="1" customWidth="1"/>
    <col min="521" max="768" width="9.140625" style="1"/>
    <col min="769" max="769" width="5.7109375" style="1" customWidth="1"/>
    <col min="770" max="770" width="38" style="1" customWidth="1"/>
    <col min="771" max="771" width="12.7109375" style="1" customWidth="1"/>
    <col min="772" max="772" width="13.5703125" style="1" customWidth="1"/>
    <col min="773" max="773" width="7.5703125" style="1" customWidth="1"/>
    <col min="774" max="774" width="18" style="1" customWidth="1"/>
    <col min="775" max="775" width="14" style="1" customWidth="1"/>
    <col min="776" max="776" width="10.42578125" style="1" customWidth="1"/>
    <col min="777" max="1024" width="9.140625" style="1"/>
    <col min="1025" max="1025" width="5.7109375" style="1" customWidth="1"/>
    <col min="1026" max="1026" width="38" style="1" customWidth="1"/>
    <col min="1027" max="1027" width="12.7109375" style="1" customWidth="1"/>
    <col min="1028" max="1028" width="13.5703125" style="1" customWidth="1"/>
    <col min="1029" max="1029" width="7.5703125" style="1" customWidth="1"/>
    <col min="1030" max="1030" width="18" style="1" customWidth="1"/>
    <col min="1031" max="1031" width="14" style="1" customWidth="1"/>
    <col min="1032" max="1032" width="10.42578125" style="1" customWidth="1"/>
    <col min="1033" max="1280" width="9.140625" style="1"/>
    <col min="1281" max="1281" width="5.7109375" style="1" customWidth="1"/>
    <col min="1282" max="1282" width="38" style="1" customWidth="1"/>
    <col min="1283" max="1283" width="12.7109375" style="1" customWidth="1"/>
    <col min="1284" max="1284" width="13.5703125" style="1" customWidth="1"/>
    <col min="1285" max="1285" width="7.5703125" style="1" customWidth="1"/>
    <col min="1286" max="1286" width="18" style="1" customWidth="1"/>
    <col min="1287" max="1287" width="14" style="1" customWidth="1"/>
    <col min="1288" max="1288" width="10.42578125" style="1" customWidth="1"/>
    <col min="1289" max="1536" width="9.140625" style="1"/>
    <col min="1537" max="1537" width="5.7109375" style="1" customWidth="1"/>
    <col min="1538" max="1538" width="38" style="1" customWidth="1"/>
    <col min="1539" max="1539" width="12.7109375" style="1" customWidth="1"/>
    <col min="1540" max="1540" width="13.5703125" style="1" customWidth="1"/>
    <col min="1541" max="1541" width="7.5703125" style="1" customWidth="1"/>
    <col min="1542" max="1542" width="18" style="1" customWidth="1"/>
    <col min="1543" max="1543" width="14" style="1" customWidth="1"/>
    <col min="1544" max="1544" width="10.42578125" style="1" customWidth="1"/>
    <col min="1545" max="1792" width="9.140625" style="1"/>
    <col min="1793" max="1793" width="5.7109375" style="1" customWidth="1"/>
    <col min="1794" max="1794" width="38" style="1" customWidth="1"/>
    <col min="1795" max="1795" width="12.7109375" style="1" customWidth="1"/>
    <col min="1796" max="1796" width="13.5703125" style="1" customWidth="1"/>
    <col min="1797" max="1797" width="7.5703125" style="1" customWidth="1"/>
    <col min="1798" max="1798" width="18" style="1" customWidth="1"/>
    <col min="1799" max="1799" width="14" style="1" customWidth="1"/>
    <col min="1800" max="1800" width="10.42578125" style="1" customWidth="1"/>
    <col min="1801" max="2048" width="9.140625" style="1"/>
    <col min="2049" max="2049" width="5.7109375" style="1" customWidth="1"/>
    <col min="2050" max="2050" width="38" style="1" customWidth="1"/>
    <col min="2051" max="2051" width="12.7109375" style="1" customWidth="1"/>
    <col min="2052" max="2052" width="13.5703125" style="1" customWidth="1"/>
    <col min="2053" max="2053" width="7.5703125" style="1" customWidth="1"/>
    <col min="2054" max="2054" width="18" style="1" customWidth="1"/>
    <col min="2055" max="2055" width="14" style="1" customWidth="1"/>
    <col min="2056" max="2056" width="10.42578125" style="1" customWidth="1"/>
    <col min="2057" max="2304" width="9.140625" style="1"/>
    <col min="2305" max="2305" width="5.7109375" style="1" customWidth="1"/>
    <col min="2306" max="2306" width="38" style="1" customWidth="1"/>
    <col min="2307" max="2307" width="12.7109375" style="1" customWidth="1"/>
    <col min="2308" max="2308" width="13.5703125" style="1" customWidth="1"/>
    <col min="2309" max="2309" width="7.5703125" style="1" customWidth="1"/>
    <col min="2310" max="2310" width="18" style="1" customWidth="1"/>
    <col min="2311" max="2311" width="14" style="1" customWidth="1"/>
    <col min="2312" max="2312" width="10.42578125" style="1" customWidth="1"/>
    <col min="2313" max="2560" width="9.140625" style="1"/>
    <col min="2561" max="2561" width="5.7109375" style="1" customWidth="1"/>
    <col min="2562" max="2562" width="38" style="1" customWidth="1"/>
    <col min="2563" max="2563" width="12.7109375" style="1" customWidth="1"/>
    <col min="2564" max="2564" width="13.5703125" style="1" customWidth="1"/>
    <col min="2565" max="2565" width="7.5703125" style="1" customWidth="1"/>
    <col min="2566" max="2566" width="18" style="1" customWidth="1"/>
    <col min="2567" max="2567" width="14" style="1" customWidth="1"/>
    <col min="2568" max="2568" width="10.42578125" style="1" customWidth="1"/>
    <col min="2569" max="2816" width="9.140625" style="1"/>
    <col min="2817" max="2817" width="5.7109375" style="1" customWidth="1"/>
    <col min="2818" max="2818" width="38" style="1" customWidth="1"/>
    <col min="2819" max="2819" width="12.7109375" style="1" customWidth="1"/>
    <col min="2820" max="2820" width="13.5703125" style="1" customWidth="1"/>
    <col min="2821" max="2821" width="7.5703125" style="1" customWidth="1"/>
    <col min="2822" max="2822" width="18" style="1" customWidth="1"/>
    <col min="2823" max="2823" width="14" style="1" customWidth="1"/>
    <col min="2824" max="2824" width="10.42578125" style="1" customWidth="1"/>
    <col min="2825" max="3072" width="9.140625" style="1"/>
    <col min="3073" max="3073" width="5.7109375" style="1" customWidth="1"/>
    <col min="3074" max="3074" width="38" style="1" customWidth="1"/>
    <col min="3075" max="3075" width="12.7109375" style="1" customWidth="1"/>
    <col min="3076" max="3076" width="13.5703125" style="1" customWidth="1"/>
    <col min="3077" max="3077" width="7.5703125" style="1" customWidth="1"/>
    <col min="3078" max="3078" width="18" style="1" customWidth="1"/>
    <col min="3079" max="3079" width="14" style="1" customWidth="1"/>
    <col min="3080" max="3080" width="10.42578125" style="1" customWidth="1"/>
    <col min="3081" max="3328" width="9.140625" style="1"/>
    <col min="3329" max="3329" width="5.7109375" style="1" customWidth="1"/>
    <col min="3330" max="3330" width="38" style="1" customWidth="1"/>
    <col min="3331" max="3331" width="12.7109375" style="1" customWidth="1"/>
    <col min="3332" max="3332" width="13.5703125" style="1" customWidth="1"/>
    <col min="3333" max="3333" width="7.5703125" style="1" customWidth="1"/>
    <col min="3334" max="3334" width="18" style="1" customWidth="1"/>
    <col min="3335" max="3335" width="14" style="1" customWidth="1"/>
    <col min="3336" max="3336" width="10.42578125" style="1" customWidth="1"/>
    <col min="3337" max="3584" width="9.140625" style="1"/>
    <col min="3585" max="3585" width="5.7109375" style="1" customWidth="1"/>
    <col min="3586" max="3586" width="38" style="1" customWidth="1"/>
    <col min="3587" max="3587" width="12.7109375" style="1" customWidth="1"/>
    <col min="3588" max="3588" width="13.5703125" style="1" customWidth="1"/>
    <col min="3589" max="3589" width="7.5703125" style="1" customWidth="1"/>
    <col min="3590" max="3590" width="18" style="1" customWidth="1"/>
    <col min="3591" max="3591" width="14" style="1" customWidth="1"/>
    <col min="3592" max="3592" width="10.42578125" style="1" customWidth="1"/>
    <col min="3593" max="3840" width="9.140625" style="1"/>
    <col min="3841" max="3841" width="5.7109375" style="1" customWidth="1"/>
    <col min="3842" max="3842" width="38" style="1" customWidth="1"/>
    <col min="3843" max="3843" width="12.7109375" style="1" customWidth="1"/>
    <col min="3844" max="3844" width="13.5703125" style="1" customWidth="1"/>
    <col min="3845" max="3845" width="7.5703125" style="1" customWidth="1"/>
    <col min="3846" max="3846" width="18" style="1" customWidth="1"/>
    <col min="3847" max="3847" width="14" style="1" customWidth="1"/>
    <col min="3848" max="3848" width="10.42578125" style="1" customWidth="1"/>
    <col min="3849" max="4096" width="9.140625" style="1"/>
    <col min="4097" max="4097" width="5.7109375" style="1" customWidth="1"/>
    <col min="4098" max="4098" width="38" style="1" customWidth="1"/>
    <col min="4099" max="4099" width="12.7109375" style="1" customWidth="1"/>
    <col min="4100" max="4100" width="13.5703125" style="1" customWidth="1"/>
    <col min="4101" max="4101" width="7.5703125" style="1" customWidth="1"/>
    <col min="4102" max="4102" width="18" style="1" customWidth="1"/>
    <col min="4103" max="4103" width="14" style="1" customWidth="1"/>
    <col min="4104" max="4104" width="10.42578125" style="1" customWidth="1"/>
    <col min="4105" max="4352" width="9.140625" style="1"/>
    <col min="4353" max="4353" width="5.7109375" style="1" customWidth="1"/>
    <col min="4354" max="4354" width="38" style="1" customWidth="1"/>
    <col min="4355" max="4355" width="12.7109375" style="1" customWidth="1"/>
    <col min="4356" max="4356" width="13.5703125" style="1" customWidth="1"/>
    <col min="4357" max="4357" width="7.5703125" style="1" customWidth="1"/>
    <col min="4358" max="4358" width="18" style="1" customWidth="1"/>
    <col min="4359" max="4359" width="14" style="1" customWidth="1"/>
    <col min="4360" max="4360" width="10.42578125" style="1" customWidth="1"/>
    <col min="4361" max="4608" width="9.140625" style="1"/>
    <col min="4609" max="4609" width="5.7109375" style="1" customWidth="1"/>
    <col min="4610" max="4610" width="38" style="1" customWidth="1"/>
    <col min="4611" max="4611" width="12.7109375" style="1" customWidth="1"/>
    <col min="4612" max="4612" width="13.5703125" style="1" customWidth="1"/>
    <col min="4613" max="4613" width="7.5703125" style="1" customWidth="1"/>
    <col min="4614" max="4614" width="18" style="1" customWidth="1"/>
    <col min="4615" max="4615" width="14" style="1" customWidth="1"/>
    <col min="4616" max="4616" width="10.42578125" style="1" customWidth="1"/>
    <col min="4617" max="4864" width="9.140625" style="1"/>
    <col min="4865" max="4865" width="5.7109375" style="1" customWidth="1"/>
    <col min="4866" max="4866" width="38" style="1" customWidth="1"/>
    <col min="4867" max="4867" width="12.7109375" style="1" customWidth="1"/>
    <col min="4868" max="4868" width="13.5703125" style="1" customWidth="1"/>
    <col min="4869" max="4869" width="7.5703125" style="1" customWidth="1"/>
    <col min="4870" max="4870" width="18" style="1" customWidth="1"/>
    <col min="4871" max="4871" width="14" style="1" customWidth="1"/>
    <col min="4872" max="4872" width="10.42578125" style="1" customWidth="1"/>
    <col min="4873" max="5120" width="9.140625" style="1"/>
    <col min="5121" max="5121" width="5.7109375" style="1" customWidth="1"/>
    <col min="5122" max="5122" width="38" style="1" customWidth="1"/>
    <col min="5123" max="5123" width="12.7109375" style="1" customWidth="1"/>
    <col min="5124" max="5124" width="13.5703125" style="1" customWidth="1"/>
    <col min="5125" max="5125" width="7.5703125" style="1" customWidth="1"/>
    <col min="5126" max="5126" width="18" style="1" customWidth="1"/>
    <col min="5127" max="5127" width="14" style="1" customWidth="1"/>
    <col min="5128" max="5128" width="10.42578125" style="1" customWidth="1"/>
    <col min="5129" max="5376" width="9.140625" style="1"/>
    <col min="5377" max="5377" width="5.7109375" style="1" customWidth="1"/>
    <col min="5378" max="5378" width="38" style="1" customWidth="1"/>
    <col min="5379" max="5379" width="12.7109375" style="1" customWidth="1"/>
    <col min="5380" max="5380" width="13.5703125" style="1" customWidth="1"/>
    <col min="5381" max="5381" width="7.5703125" style="1" customWidth="1"/>
    <col min="5382" max="5382" width="18" style="1" customWidth="1"/>
    <col min="5383" max="5383" width="14" style="1" customWidth="1"/>
    <col min="5384" max="5384" width="10.42578125" style="1" customWidth="1"/>
    <col min="5385" max="5632" width="9.140625" style="1"/>
    <col min="5633" max="5633" width="5.7109375" style="1" customWidth="1"/>
    <col min="5634" max="5634" width="38" style="1" customWidth="1"/>
    <col min="5635" max="5635" width="12.7109375" style="1" customWidth="1"/>
    <col min="5636" max="5636" width="13.5703125" style="1" customWidth="1"/>
    <col min="5637" max="5637" width="7.5703125" style="1" customWidth="1"/>
    <col min="5638" max="5638" width="18" style="1" customWidth="1"/>
    <col min="5639" max="5639" width="14" style="1" customWidth="1"/>
    <col min="5640" max="5640" width="10.42578125" style="1" customWidth="1"/>
    <col min="5641" max="5888" width="9.140625" style="1"/>
    <col min="5889" max="5889" width="5.7109375" style="1" customWidth="1"/>
    <col min="5890" max="5890" width="38" style="1" customWidth="1"/>
    <col min="5891" max="5891" width="12.7109375" style="1" customWidth="1"/>
    <col min="5892" max="5892" width="13.5703125" style="1" customWidth="1"/>
    <col min="5893" max="5893" width="7.5703125" style="1" customWidth="1"/>
    <col min="5894" max="5894" width="18" style="1" customWidth="1"/>
    <col min="5895" max="5895" width="14" style="1" customWidth="1"/>
    <col min="5896" max="5896" width="10.42578125" style="1" customWidth="1"/>
    <col min="5897" max="6144" width="9.140625" style="1"/>
    <col min="6145" max="6145" width="5.7109375" style="1" customWidth="1"/>
    <col min="6146" max="6146" width="38" style="1" customWidth="1"/>
    <col min="6147" max="6147" width="12.7109375" style="1" customWidth="1"/>
    <col min="6148" max="6148" width="13.5703125" style="1" customWidth="1"/>
    <col min="6149" max="6149" width="7.5703125" style="1" customWidth="1"/>
    <col min="6150" max="6150" width="18" style="1" customWidth="1"/>
    <col min="6151" max="6151" width="14" style="1" customWidth="1"/>
    <col min="6152" max="6152" width="10.42578125" style="1" customWidth="1"/>
    <col min="6153" max="6400" width="9.140625" style="1"/>
    <col min="6401" max="6401" width="5.7109375" style="1" customWidth="1"/>
    <col min="6402" max="6402" width="38" style="1" customWidth="1"/>
    <col min="6403" max="6403" width="12.7109375" style="1" customWidth="1"/>
    <col min="6404" max="6404" width="13.5703125" style="1" customWidth="1"/>
    <col min="6405" max="6405" width="7.5703125" style="1" customWidth="1"/>
    <col min="6406" max="6406" width="18" style="1" customWidth="1"/>
    <col min="6407" max="6407" width="14" style="1" customWidth="1"/>
    <col min="6408" max="6408" width="10.42578125" style="1" customWidth="1"/>
    <col min="6409" max="6656" width="9.140625" style="1"/>
    <col min="6657" max="6657" width="5.7109375" style="1" customWidth="1"/>
    <col min="6658" max="6658" width="38" style="1" customWidth="1"/>
    <col min="6659" max="6659" width="12.7109375" style="1" customWidth="1"/>
    <col min="6660" max="6660" width="13.5703125" style="1" customWidth="1"/>
    <col min="6661" max="6661" width="7.5703125" style="1" customWidth="1"/>
    <col min="6662" max="6662" width="18" style="1" customWidth="1"/>
    <col min="6663" max="6663" width="14" style="1" customWidth="1"/>
    <col min="6664" max="6664" width="10.42578125" style="1" customWidth="1"/>
    <col min="6665" max="6912" width="9.140625" style="1"/>
    <col min="6913" max="6913" width="5.7109375" style="1" customWidth="1"/>
    <col min="6914" max="6914" width="38" style="1" customWidth="1"/>
    <col min="6915" max="6915" width="12.7109375" style="1" customWidth="1"/>
    <col min="6916" max="6916" width="13.5703125" style="1" customWidth="1"/>
    <col min="6917" max="6917" width="7.5703125" style="1" customWidth="1"/>
    <col min="6918" max="6918" width="18" style="1" customWidth="1"/>
    <col min="6919" max="6919" width="14" style="1" customWidth="1"/>
    <col min="6920" max="6920" width="10.42578125" style="1" customWidth="1"/>
    <col min="6921" max="7168" width="9.140625" style="1"/>
    <col min="7169" max="7169" width="5.7109375" style="1" customWidth="1"/>
    <col min="7170" max="7170" width="38" style="1" customWidth="1"/>
    <col min="7171" max="7171" width="12.7109375" style="1" customWidth="1"/>
    <col min="7172" max="7172" width="13.5703125" style="1" customWidth="1"/>
    <col min="7173" max="7173" width="7.5703125" style="1" customWidth="1"/>
    <col min="7174" max="7174" width="18" style="1" customWidth="1"/>
    <col min="7175" max="7175" width="14" style="1" customWidth="1"/>
    <col min="7176" max="7176" width="10.42578125" style="1" customWidth="1"/>
    <col min="7177" max="7424" width="9.140625" style="1"/>
    <col min="7425" max="7425" width="5.7109375" style="1" customWidth="1"/>
    <col min="7426" max="7426" width="38" style="1" customWidth="1"/>
    <col min="7427" max="7427" width="12.7109375" style="1" customWidth="1"/>
    <col min="7428" max="7428" width="13.5703125" style="1" customWidth="1"/>
    <col min="7429" max="7429" width="7.5703125" style="1" customWidth="1"/>
    <col min="7430" max="7430" width="18" style="1" customWidth="1"/>
    <col min="7431" max="7431" width="14" style="1" customWidth="1"/>
    <col min="7432" max="7432" width="10.42578125" style="1" customWidth="1"/>
    <col min="7433" max="7680" width="9.140625" style="1"/>
    <col min="7681" max="7681" width="5.7109375" style="1" customWidth="1"/>
    <col min="7682" max="7682" width="38" style="1" customWidth="1"/>
    <col min="7683" max="7683" width="12.7109375" style="1" customWidth="1"/>
    <col min="7684" max="7684" width="13.5703125" style="1" customWidth="1"/>
    <col min="7685" max="7685" width="7.5703125" style="1" customWidth="1"/>
    <col min="7686" max="7686" width="18" style="1" customWidth="1"/>
    <col min="7687" max="7687" width="14" style="1" customWidth="1"/>
    <col min="7688" max="7688" width="10.42578125" style="1" customWidth="1"/>
    <col min="7689" max="7936" width="9.140625" style="1"/>
    <col min="7937" max="7937" width="5.7109375" style="1" customWidth="1"/>
    <col min="7938" max="7938" width="38" style="1" customWidth="1"/>
    <col min="7939" max="7939" width="12.7109375" style="1" customWidth="1"/>
    <col min="7940" max="7940" width="13.5703125" style="1" customWidth="1"/>
    <col min="7941" max="7941" width="7.5703125" style="1" customWidth="1"/>
    <col min="7942" max="7942" width="18" style="1" customWidth="1"/>
    <col min="7943" max="7943" width="14" style="1" customWidth="1"/>
    <col min="7944" max="7944" width="10.42578125" style="1" customWidth="1"/>
    <col min="7945" max="8192" width="9.140625" style="1"/>
    <col min="8193" max="8193" width="5.7109375" style="1" customWidth="1"/>
    <col min="8194" max="8194" width="38" style="1" customWidth="1"/>
    <col min="8195" max="8195" width="12.7109375" style="1" customWidth="1"/>
    <col min="8196" max="8196" width="13.5703125" style="1" customWidth="1"/>
    <col min="8197" max="8197" width="7.5703125" style="1" customWidth="1"/>
    <col min="8198" max="8198" width="18" style="1" customWidth="1"/>
    <col min="8199" max="8199" width="14" style="1" customWidth="1"/>
    <col min="8200" max="8200" width="10.42578125" style="1" customWidth="1"/>
    <col min="8201" max="8448" width="9.140625" style="1"/>
    <col min="8449" max="8449" width="5.7109375" style="1" customWidth="1"/>
    <col min="8450" max="8450" width="38" style="1" customWidth="1"/>
    <col min="8451" max="8451" width="12.7109375" style="1" customWidth="1"/>
    <col min="8452" max="8452" width="13.5703125" style="1" customWidth="1"/>
    <col min="8453" max="8453" width="7.5703125" style="1" customWidth="1"/>
    <col min="8454" max="8454" width="18" style="1" customWidth="1"/>
    <col min="8455" max="8455" width="14" style="1" customWidth="1"/>
    <col min="8456" max="8456" width="10.42578125" style="1" customWidth="1"/>
    <col min="8457" max="8704" width="9.140625" style="1"/>
    <col min="8705" max="8705" width="5.7109375" style="1" customWidth="1"/>
    <col min="8706" max="8706" width="38" style="1" customWidth="1"/>
    <col min="8707" max="8707" width="12.7109375" style="1" customWidth="1"/>
    <col min="8708" max="8708" width="13.5703125" style="1" customWidth="1"/>
    <col min="8709" max="8709" width="7.5703125" style="1" customWidth="1"/>
    <col min="8710" max="8710" width="18" style="1" customWidth="1"/>
    <col min="8711" max="8711" width="14" style="1" customWidth="1"/>
    <col min="8712" max="8712" width="10.42578125" style="1" customWidth="1"/>
    <col min="8713" max="8960" width="9.140625" style="1"/>
    <col min="8961" max="8961" width="5.7109375" style="1" customWidth="1"/>
    <col min="8962" max="8962" width="38" style="1" customWidth="1"/>
    <col min="8963" max="8963" width="12.7109375" style="1" customWidth="1"/>
    <col min="8964" max="8964" width="13.5703125" style="1" customWidth="1"/>
    <col min="8965" max="8965" width="7.5703125" style="1" customWidth="1"/>
    <col min="8966" max="8966" width="18" style="1" customWidth="1"/>
    <col min="8967" max="8967" width="14" style="1" customWidth="1"/>
    <col min="8968" max="8968" width="10.42578125" style="1" customWidth="1"/>
    <col min="8969" max="9216" width="9.140625" style="1"/>
    <col min="9217" max="9217" width="5.7109375" style="1" customWidth="1"/>
    <col min="9218" max="9218" width="38" style="1" customWidth="1"/>
    <col min="9219" max="9219" width="12.7109375" style="1" customWidth="1"/>
    <col min="9220" max="9220" width="13.5703125" style="1" customWidth="1"/>
    <col min="9221" max="9221" width="7.5703125" style="1" customWidth="1"/>
    <col min="9222" max="9222" width="18" style="1" customWidth="1"/>
    <col min="9223" max="9223" width="14" style="1" customWidth="1"/>
    <col min="9224" max="9224" width="10.42578125" style="1" customWidth="1"/>
    <col min="9225" max="9472" width="9.140625" style="1"/>
    <col min="9473" max="9473" width="5.7109375" style="1" customWidth="1"/>
    <col min="9474" max="9474" width="38" style="1" customWidth="1"/>
    <col min="9475" max="9475" width="12.7109375" style="1" customWidth="1"/>
    <col min="9476" max="9476" width="13.5703125" style="1" customWidth="1"/>
    <col min="9477" max="9477" width="7.5703125" style="1" customWidth="1"/>
    <col min="9478" max="9478" width="18" style="1" customWidth="1"/>
    <col min="9479" max="9479" width="14" style="1" customWidth="1"/>
    <col min="9480" max="9480" width="10.42578125" style="1" customWidth="1"/>
    <col min="9481" max="9728" width="9.140625" style="1"/>
    <col min="9729" max="9729" width="5.7109375" style="1" customWidth="1"/>
    <col min="9730" max="9730" width="38" style="1" customWidth="1"/>
    <col min="9731" max="9731" width="12.7109375" style="1" customWidth="1"/>
    <col min="9732" max="9732" width="13.5703125" style="1" customWidth="1"/>
    <col min="9733" max="9733" width="7.5703125" style="1" customWidth="1"/>
    <col min="9734" max="9734" width="18" style="1" customWidth="1"/>
    <col min="9735" max="9735" width="14" style="1" customWidth="1"/>
    <col min="9736" max="9736" width="10.42578125" style="1" customWidth="1"/>
    <col min="9737" max="9984" width="9.140625" style="1"/>
    <col min="9985" max="9985" width="5.7109375" style="1" customWidth="1"/>
    <col min="9986" max="9986" width="38" style="1" customWidth="1"/>
    <col min="9987" max="9987" width="12.7109375" style="1" customWidth="1"/>
    <col min="9988" max="9988" width="13.5703125" style="1" customWidth="1"/>
    <col min="9989" max="9989" width="7.5703125" style="1" customWidth="1"/>
    <col min="9990" max="9990" width="18" style="1" customWidth="1"/>
    <col min="9991" max="9991" width="14" style="1" customWidth="1"/>
    <col min="9992" max="9992" width="10.42578125" style="1" customWidth="1"/>
    <col min="9993" max="10240" width="9.140625" style="1"/>
    <col min="10241" max="10241" width="5.7109375" style="1" customWidth="1"/>
    <col min="10242" max="10242" width="38" style="1" customWidth="1"/>
    <col min="10243" max="10243" width="12.7109375" style="1" customWidth="1"/>
    <col min="10244" max="10244" width="13.5703125" style="1" customWidth="1"/>
    <col min="10245" max="10245" width="7.5703125" style="1" customWidth="1"/>
    <col min="10246" max="10246" width="18" style="1" customWidth="1"/>
    <col min="10247" max="10247" width="14" style="1" customWidth="1"/>
    <col min="10248" max="10248" width="10.42578125" style="1" customWidth="1"/>
    <col min="10249" max="10496" width="9.140625" style="1"/>
    <col min="10497" max="10497" width="5.7109375" style="1" customWidth="1"/>
    <col min="10498" max="10498" width="38" style="1" customWidth="1"/>
    <col min="10499" max="10499" width="12.7109375" style="1" customWidth="1"/>
    <col min="10500" max="10500" width="13.5703125" style="1" customWidth="1"/>
    <col min="10501" max="10501" width="7.5703125" style="1" customWidth="1"/>
    <col min="10502" max="10502" width="18" style="1" customWidth="1"/>
    <col min="10503" max="10503" width="14" style="1" customWidth="1"/>
    <col min="10504" max="10504" width="10.42578125" style="1" customWidth="1"/>
    <col min="10505" max="10752" width="9.140625" style="1"/>
    <col min="10753" max="10753" width="5.7109375" style="1" customWidth="1"/>
    <col min="10754" max="10754" width="38" style="1" customWidth="1"/>
    <col min="10755" max="10755" width="12.7109375" style="1" customWidth="1"/>
    <col min="10756" max="10756" width="13.5703125" style="1" customWidth="1"/>
    <col min="10757" max="10757" width="7.5703125" style="1" customWidth="1"/>
    <col min="10758" max="10758" width="18" style="1" customWidth="1"/>
    <col min="10759" max="10759" width="14" style="1" customWidth="1"/>
    <col min="10760" max="10760" width="10.42578125" style="1" customWidth="1"/>
    <col min="10761" max="11008" width="9.140625" style="1"/>
    <col min="11009" max="11009" width="5.7109375" style="1" customWidth="1"/>
    <col min="11010" max="11010" width="38" style="1" customWidth="1"/>
    <col min="11011" max="11011" width="12.7109375" style="1" customWidth="1"/>
    <col min="11012" max="11012" width="13.5703125" style="1" customWidth="1"/>
    <col min="11013" max="11013" width="7.5703125" style="1" customWidth="1"/>
    <col min="11014" max="11014" width="18" style="1" customWidth="1"/>
    <col min="11015" max="11015" width="14" style="1" customWidth="1"/>
    <col min="11016" max="11016" width="10.42578125" style="1" customWidth="1"/>
    <col min="11017" max="11264" width="9.140625" style="1"/>
    <col min="11265" max="11265" width="5.7109375" style="1" customWidth="1"/>
    <col min="11266" max="11266" width="38" style="1" customWidth="1"/>
    <col min="11267" max="11267" width="12.7109375" style="1" customWidth="1"/>
    <col min="11268" max="11268" width="13.5703125" style="1" customWidth="1"/>
    <col min="11269" max="11269" width="7.5703125" style="1" customWidth="1"/>
    <col min="11270" max="11270" width="18" style="1" customWidth="1"/>
    <col min="11271" max="11271" width="14" style="1" customWidth="1"/>
    <col min="11272" max="11272" width="10.42578125" style="1" customWidth="1"/>
    <col min="11273" max="11520" width="9.140625" style="1"/>
    <col min="11521" max="11521" width="5.7109375" style="1" customWidth="1"/>
    <col min="11522" max="11522" width="38" style="1" customWidth="1"/>
    <col min="11523" max="11523" width="12.7109375" style="1" customWidth="1"/>
    <col min="11524" max="11524" width="13.5703125" style="1" customWidth="1"/>
    <col min="11525" max="11525" width="7.5703125" style="1" customWidth="1"/>
    <col min="11526" max="11526" width="18" style="1" customWidth="1"/>
    <col min="11527" max="11527" width="14" style="1" customWidth="1"/>
    <col min="11528" max="11528" width="10.42578125" style="1" customWidth="1"/>
    <col min="11529" max="11776" width="9.140625" style="1"/>
    <col min="11777" max="11777" width="5.7109375" style="1" customWidth="1"/>
    <col min="11778" max="11778" width="38" style="1" customWidth="1"/>
    <col min="11779" max="11779" width="12.7109375" style="1" customWidth="1"/>
    <col min="11780" max="11780" width="13.5703125" style="1" customWidth="1"/>
    <col min="11781" max="11781" width="7.5703125" style="1" customWidth="1"/>
    <col min="11782" max="11782" width="18" style="1" customWidth="1"/>
    <col min="11783" max="11783" width="14" style="1" customWidth="1"/>
    <col min="11784" max="11784" width="10.42578125" style="1" customWidth="1"/>
    <col min="11785" max="12032" width="9.140625" style="1"/>
    <col min="12033" max="12033" width="5.7109375" style="1" customWidth="1"/>
    <col min="12034" max="12034" width="38" style="1" customWidth="1"/>
    <col min="12035" max="12035" width="12.7109375" style="1" customWidth="1"/>
    <col min="12036" max="12036" width="13.5703125" style="1" customWidth="1"/>
    <col min="12037" max="12037" width="7.5703125" style="1" customWidth="1"/>
    <col min="12038" max="12038" width="18" style="1" customWidth="1"/>
    <col min="12039" max="12039" width="14" style="1" customWidth="1"/>
    <col min="12040" max="12040" width="10.42578125" style="1" customWidth="1"/>
    <col min="12041" max="12288" width="9.140625" style="1"/>
    <col min="12289" max="12289" width="5.7109375" style="1" customWidth="1"/>
    <col min="12290" max="12290" width="38" style="1" customWidth="1"/>
    <col min="12291" max="12291" width="12.7109375" style="1" customWidth="1"/>
    <col min="12292" max="12292" width="13.5703125" style="1" customWidth="1"/>
    <col min="12293" max="12293" width="7.5703125" style="1" customWidth="1"/>
    <col min="12294" max="12294" width="18" style="1" customWidth="1"/>
    <col min="12295" max="12295" width="14" style="1" customWidth="1"/>
    <col min="12296" max="12296" width="10.42578125" style="1" customWidth="1"/>
    <col min="12297" max="12544" width="9.140625" style="1"/>
    <col min="12545" max="12545" width="5.7109375" style="1" customWidth="1"/>
    <col min="12546" max="12546" width="38" style="1" customWidth="1"/>
    <col min="12547" max="12547" width="12.7109375" style="1" customWidth="1"/>
    <col min="12548" max="12548" width="13.5703125" style="1" customWidth="1"/>
    <col min="12549" max="12549" width="7.5703125" style="1" customWidth="1"/>
    <col min="12550" max="12550" width="18" style="1" customWidth="1"/>
    <col min="12551" max="12551" width="14" style="1" customWidth="1"/>
    <col min="12552" max="12552" width="10.42578125" style="1" customWidth="1"/>
    <col min="12553" max="12800" width="9.140625" style="1"/>
    <col min="12801" max="12801" width="5.7109375" style="1" customWidth="1"/>
    <col min="12802" max="12802" width="38" style="1" customWidth="1"/>
    <col min="12803" max="12803" width="12.7109375" style="1" customWidth="1"/>
    <col min="12804" max="12804" width="13.5703125" style="1" customWidth="1"/>
    <col min="12805" max="12805" width="7.5703125" style="1" customWidth="1"/>
    <col min="12806" max="12806" width="18" style="1" customWidth="1"/>
    <col min="12807" max="12807" width="14" style="1" customWidth="1"/>
    <col min="12808" max="12808" width="10.42578125" style="1" customWidth="1"/>
    <col min="12809" max="13056" width="9.140625" style="1"/>
    <col min="13057" max="13057" width="5.7109375" style="1" customWidth="1"/>
    <col min="13058" max="13058" width="38" style="1" customWidth="1"/>
    <col min="13059" max="13059" width="12.7109375" style="1" customWidth="1"/>
    <col min="13060" max="13060" width="13.5703125" style="1" customWidth="1"/>
    <col min="13061" max="13061" width="7.5703125" style="1" customWidth="1"/>
    <col min="13062" max="13062" width="18" style="1" customWidth="1"/>
    <col min="13063" max="13063" width="14" style="1" customWidth="1"/>
    <col min="13064" max="13064" width="10.42578125" style="1" customWidth="1"/>
    <col min="13065" max="13312" width="9.140625" style="1"/>
    <col min="13313" max="13313" width="5.7109375" style="1" customWidth="1"/>
    <col min="13314" max="13314" width="38" style="1" customWidth="1"/>
    <col min="13315" max="13315" width="12.7109375" style="1" customWidth="1"/>
    <col min="13316" max="13316" width="13.5703125" style="1" customWidth="1"/>
    <col min="13317" max="13317" width="7.5703125" style="1" customWidth="1"/>
    <col min="13318" max="13318" width="18" style="1" customWidth="1"/>
    <col min="13319" max="13319" width="14" style="1" customWidth="1"/>
    <col min="13320" max="13320" width="10.42578125" style="1" customWidth="1"/>
    <col min="13321" max="13568" width="9.140625" style="1"/>
    <col min="13569" max="13569" width="5.7109375" style="1" customWidth="1"/>
    <col min="13570" max="13570" width="38" style="1" customWidth="1"/>
    <col min="13571" max="13571" width="12.7109375" style="1" customWidth="1"/>
    <col min="13572" max="13572" width="13.5703125" style="1" customWidth="1"/>
    <col min="13573" max="13573" width="7.5703125" style="1" customWidth="1"/>
    <col min="13574" max="13574" width="18" style="1" customWidth="1"/>
    <col min="13575" max="13575" width="14" style="1" customWidth="1"/>
    <col min="13576" max="13576" width="10.42578125" style="1" customWidth="1"/>
    <col min="13577" max="13824" width="9.140625" style="1"/>
    <col min="13825" max="13825" width="5.7109375" style="1" customWidth="1"/>
    <col min="13826" max="13826" width="38" style="1" customWidth="1"/>
    <col min="13827" max="13827" width="12.7109375" style="1" customWidth="1"/>
    <col min="13828" max="13828" width="13.5703125" style="1" customWidth="1"/>
    <col min="13829" max="13829" width="7.5703125" style="1" customWidth="1"/>
    <col min="13830" max="13830" width="18" style="1" customWidth="1"/>
    <col min="13831" max="13831" width="14" style="1" customWidth="1"/>
    <col min="13832" max="13832" width="10.42578125" style="1" customWidth="1"/>
    <col min="13833" max="14080" width="9.140625" style="1"/>
    <col min="14081" max="14081" width="5.7109375" style="1" customWidth="1"/>
    <col min="14082" max="14082" width="38" style="1" customWidth="1"/>
    <col min="14083" max="14083" width="12.7109375" style="1" customWidth="1"/>
    <col min="14084" max="14084" width="13.5703125" style="1" customWidth="1"/>
    <col min="14085" max="14085" width="7.5703125" style="1" customWidth="1"/>
    <col min="14086" max="14086" width="18" style="1" customWidth="1"/>
    <col min="14087" max="14087" width="14" style="1" customWidth="1"/>
    <col min="14088" max="14088" width="10.42578125" style="1" customWidth="1"/>
    <col min="14089" max="14336" width="9.140625" style="1"/>
    <col min="14337" max="14337" width="5.7109375" style="1" customWidth="1"/>
    <col min="14338" max="14338" width="38" style="1" customWidth="1"/>
    <col min="14339" max="14339" width="12.7109375" style="1" customWidth="1"/>
    <col min="14340" max="14340" width="13.5703125" style="1" customWidth="1"/>
    <col min="14341" max="14341" width="7.5703125" style="1" customWidth="1"/>
    <col min="14342" max="14342" width="18" style="1" customWidth="1"/>
    <col min="14343" max="14343" width="14" style="1" customWidth="1"/>
    <col min="14344" max="14344" width="10.42578125" style="1" customWidth="1"/>
    <col min="14345" max="14592" width="9.140625" style="1"/>
    <col min="14593" max="14593" width="5.7109375" style="1" customWidth="1"/>
    <col min="14594" max="14594" width="38" style="1" customWidth="1"/>
    <col min="14595" max="14595" width="12.7109375" style="1" customWidth="1"/>
    <col min="14596" max="14596" width="13.5703125" style="1" customWidth="1"/>
    <col min="14597" max="14597" width="7.5703125" style="1" customWidth="1"/>
    <col min="14598" max="14598" width="18" style="1" customWidth="1"/>
    <col min="14599" max="14599" width="14" style="1" customWidth="1"/>
    <col min="14600" max="14600" width="10.42578125" style="1" customWidth="1"/>
    <col min="14601" max="14848" width="9.140625" style="1"/>
    <col min="14849" max="14849" width="5.7109375" style="1" customWidth="1"/>
    <col min="14850" max="14850" width="38" style="1" customWidth="1"/>
    <col min="14851" max="14851" width="12.7109375" style="1" customWidth="1"/>
    <col min="14852" max="14852" width="13.5703125" style="1" customWidth="1"/>
    <col min="14853" max="14853" width="7.5703125" style="1" customWidth="1"/>
    <col min="14854" max="14854" width="18" style="1" customWidth="1"/>
    <col min="14855" max="14855" width="14" style="1" customWidth="1"/>
    <col min="14856" max="14856" width="10.42578125" style="1" customWidth="1"/>
    <col min="14857" max="15104" width="9.140625" style="1"/>
    <col min="15105" max="15105" width="5.7109375" style="1" customWidth="1"/>
    <col min="15106" max="15106" width="38" style="1" customWidth="1"/>
    <col min="15107" max="15107" width="12.7109375" style="1" customWidth="1"/>
    <col min="15108" max="15108" width="13.5703125" style="1" customWidth="1"/>
    <col min="15109" max="15109" width="7.5703125" style="1" customWidth="1"/>
    <col min="15110" max="15110" width="18" style="1" customWidth="1"/>
    <col min="15111" max="15111" width="14" style="1" customWidth="1"/>
    <col min="15112" max="15112" width="10.42578125" style="1" customWidth="1"/>
    <col min="15113" max="15360" width="9.140625" style="1"/>
    <col min="15361" max="15361" width="5.7109375" style="1" customWidth="1"/>
    <col min="15362" max="15362" width="38" style="1" customWidth="1"/>
    <col min="15363" max="15363" width="12.7109375" style="1" customWidth="1"/>
    <col min="15364" max="15364" width="13.5703125" style="1" customWidth="1"/>
    <col min="15365" max="15365" width="7.5703125" style="1" customWidth="1"/>
    <col min="15366" max="15366" width="18" style="1" customWidth="1"/>
    <col min="15367" max="15367" width="14" style="1" customWidth="1"/>
    <col min="15368" max="15368" width="10.42578125" style="1" customWidth="1"/>
    <col min="15369" max="15616" width="9.140625" style="1"/>
    <col min="15617" max="15617" width="5.7109375" style="1" customWidth="1"/>
    <col min="15618" max="15618" width="38" style="1" customWidth="1"/>
    <col min="15619" max="15619" width="12.7109375" style="1" customWidth="1"/>
    <col min="15620" max="15620" width="13.5703125" style="1" customWidth="1"/>
    <col min="15621" max="15621" width="7.5703125" style="1" customWidth="1"/>
    <col min="15622" max="15622" width="18" style="1" customWidth="1"/>
    <col min="15623" max="15623" width="14" style="1" customWidth="1"/>
    <col min="15624" max="15624" width="10.42578125" style="1" customWidth="1"/>
    <col min="15625" max="15872" width="9.140625" style="1"/>
    <col min="15873" max="15873" width="5.7109375" style="1" customWidth="1"/>
    <col min="15874" max="15874" width="38" style="1" customWidth="1"/>
    <col min="15875" max="15875" width="12.7109375" style="1" customWidth="1"/>
    <col min="15876" max="15876" width="13.5703125" style="1" customWidth="1"/>
    <col min="15877" max="15877" width="7.5703125" style="1" customWidth="1"/>
    <col min="15878" max="15878" width="18" style="1" customWidth="1"/>
    <col min="15879" max="15879" width="14" style="1" customWidth="1"/>
    <col min="15880" max="15880" width="10.42578125" style="1" customWidth="1"/>
    <col min="15881" max="16128" width="9.140625" style="1"/>
    <col min="16129" max="16129" width="5.7109375" style="1" customWidth="1"/>
    <col min="16130" max="16130" width="38" style="1" customWidth="1"/>
    <col min="16131" max="16131" width="12.7109375" style="1" customWidth="1"/>
    <col min="16132" max="16132" width="13.5703125" style="1" customWidth="1"/>
    <col min="16133" max="16133" width="7.5703125" style="1" customWidth="1"/>
    <col min="16134" max="16134" width="18" style="1" customWidth="1"/>
    <col min="16135" max="16135" width="14" style="1" customWidth="1"/>
    <col min="16136" max="16136" width="10.42578125" style="1" customWidth="1"/>
    <col min="16137" max="16384" width="9.140625" style="1"/>
  </cols>
  <sheetData>
    <row r="1" spans="1:17" x14ac:dyDescent="0.25">
      <c r="A1" s="209" t="s">
        <v>96</v>
      </c>
      <c r="B1" s="12"/>
      <c r="C1" s="177"/>
    </row>
    <row r="2" spans="1:17" ht="30" customHeight="1" x14ac:dyDescent="0.25">
      <c r="A2" s="374" t="s">
        <v>55</v>
      </c>
      <c r="B2" s="375"/>
      <c r="C2" s="355" t="s">
        <v>97</v>
      </c>
      <c r="D2" s="240" t="s">
        <v>83</v>
      </c>
      <c r="E2" s="359" t="s">
        <v>1</v>
      </c>
      <c r="F2" s="357" t="s">
        <v>2</v>
      </c>
      <c r="G2" s="36"/>
      <c r="H2" s="54" t="s">
        <v>52</v>
      </c>
      <c r="I2" s="92" t="s">
        <v>59</v>
      </c>
      <c r="J2" s="372" t="s">
        <v>61</v>
      </c>
      <c r="K2" s="92" t="s">
        <v>63</v>
      </c>
      <c r="L2" s="368" t="s">
        <v>62</v>
      </c>
      <c r="M2" s="148" t="s">
        <v>71</v>
      </c>
    </row>
    <row r="3" spans="1:17" ht="21" customHeight="1" x14ac:dyDescent="0.25">
      <c r="A3" s="376"/>
      <c r="B3" s="377"/>
      <c r="C3" s="356"/>
      <c r="D3" s="338" t="s">
        <v>98</v>
      </c>
      <c r="E3" s="360"/>
      <c r="F3" s="358"/>
      <c r="G3" s="36"/>
      <c r="I3" s="93" t="s">
        <v>66</v>
      </c>
      <c r="J3" s="373"/>
      <c r="K3" s="150" t="s">
        <v>73</v>
      </c>
      <c r="L3" s="369"/>
      <c r="M3" s="149" t="s">
        <v>72</v>
      </c>
    </row>
    <row r="4" spans="1:17" x14ac:dyDescent="0.25">
      <c r="A4" s="7">
        <v>3020</v>
      </c>
      <c r="B4" s="16" t="s">
        <v>5</v>
      </c>
      <c r="C4" s="183">
        <v>3470</v>
      </c>
      <c r="D4" s="128">
        <v>3461.83</v>
      </c>
      <c r="E4" s="2">
        <f t="shared" ref="E4:E10" si="0">D4/C4*100</f>
        <v>99.764553314121045</v>
      </c>
      <c r="F4" s="232"/>
      <c r="G4" s="3"/>
      <c r="H4" s="55">
        <f t="shared" ref="H4:H10" si="1">SUM(C4-D4)</f>
        <v>8.1700000000000728</v>
      </c>
      <c r="I4" s="100"/>
      <c r="J4" s="110">
        <f t="shared" ref="J4:J10" si="2">C4-D4-I4</f>
        <v>8.1700000000000728</v>
      </c>
      <c r="K4" s="100"/>
      <c r="L4" s="164">
        <f t="shared" ref="L4:L10" si="3">C4+K4</f>
        <v>3470</v>
      </c>
      <c r="M4" s="110">
        <f>L4-D4</f>
        <v>8.1700000000000728</v>
      </c>
      <c r="N4" s="53"/>
      <c r="P4" s="281"/>
      <c r="Q4" s="53"/>
    </row>
    <row r="5" spans="1:17" x14ac:dyDescent="0.25">
      <c r="A5" s="8">
        <v>4010</v>
      </c>
      <c r="B5" s="13" t="s">
        <v>6</v>
      </c>
      <c r="C5" s="267">
        <v>469121</v>
      </c>
      <c r="D5" s="129">
        <v>469079.6</v>
      </c>
      <c r="E5" s="2">
        <f t="shared" si="0"/>
        <v>99.991174984705438</v>
      </c>
      <c r="F5" s="232"/>
      <c r="G5" s="3"/>
      <c r="H5" s="55">
        <f t="shared" si="1"/>
        <v>41.400000000023283</v>
      </c>
      <c r="I5" s="100"/>
      <c r="J5" s="110">
        <f t="shared" si="2"/>
        <v>41.400000000023283</v>
      </c>
      <c r="K5" s="100">
        <v>-10000</v>
      </c>
      <c r="L5" s="164">
        <f t="shared" si="3"/>
        <v>459121</v>
      </c>
      <c r="M5" s="110">
        <f t="shared" ref="M5:M10" si="4">L5-D5</f>
        <v>-9958.5999999999767</v>
      </c>
      <c r="N5" s="53"/>
      <c r="Q5" s="53"/>
    </row>
    <row r="6" spans="1:17" x14ac:dyDescent="0.25">
      <c r="A6" s="8">
        <v>4110</v>
      </c>
      <c r="B6" s="13" t="s">
        <v>7</v>
      </c>
      <c r="C6" s="267">
        <v>78885</v>
      </c>
      <c r="D6" s="129">
        <v>78290.61</v>
      </c>
      <c r="E6" s="2">
        <f t="shared" si="0"/>
        <v>99.246510743487363</v>
      </c>
      <c r="F6" s="232"/>
      <c r="G6" s="3"/>
      <c r="H6" s="55">
        <f t="shared" si="1"/>
        <v>594.38999999999942</v>
      </c>
      <c r="I6" s="100"/>
      <c r="J6" s="110">
        <f t="shared" si="2"/>
        <v>594.38999999999942</v>
      </c>
      <c r="K6" s="100"/>
      <c r="L6" s="164">
        <f t="shared" si="3"/>
        <v>78885</v>
      </c>
      <c r="M6" s="110">
        <f t="shared" si="4"/>
        <v>594.38999999999942</v>
      </c>
      <c r="N6" s="53"/>
      <c r="Q6" s="53"/>
    </row>
    <row r="7" spans="1:17" ht="24" customHeight="1" x14ac:dyDescent="0.25">
      <c r="A7" s="8">
        <v>4120</v>
      </c>
      <c r="B7" s="254" t="s">
        <v>90</v>
      </c>
      <c r="C7" s="267">
        <v>7400</v>
      </c>
      <c r="D7" s="129">
        <v>7399.18</v>
      </c>
      <c r="E7" s="2">
        <f t="shared" si="0"/>
        <v>99.988918918918927</v>
      </c>
      <c r="F7" s="232"/>
      <c r="G7" s="3"/>
      <c r="H7" s="55">
        <f t="shared" si="1"/>
        <v>0.81999999999970896</v>
      </c>
      <c r="I7" s="100"/>
      <c r="J7" s="110">
        <f t="shared" si="2"/>
        <v>0.81999999999970896</v>
      </c>
      <c r="K7" s="100">
        <v>-802</v>
      </c>
      <c r="L7" s="164">
        <f t="shared" si="3"/>
        <v>6598</v>
      </c>
      <c r="M7" s="110">
        <f t="shared" si="4"/>
        <v>-801.18000000000029</v>
      </c>
      <c r="N7" s="261"/>
      <c r="Q7" s="53"/>
    </row>
    <row r="8" spans="1:17" x14ac:dyDescent="0.25">
      <c r="A8" s="8">
        <v>4170</v>
      </c>
      <c r="B8" s="13" t="s">
        <v>8</v>
      </c>
      <c r="C8" s="267">
        <v>5656</v>
      </c>
      <c r="D8" s="129">
        <v>5656</v>
      </c>
      <c r="E8" s="2">
        <f t="shared" si="0"/>
        <v>100</v>
      </c>
      <c r="F8" s="232"/>
      <c r="G8" s="3"/>
      <c r="H8" s="55">
        <f t="shared" si="1"/>
        <v>0</v>
      </c>
      <c r="I8" s="100"/>
      <c r="J8" s="110">
        <f t="shared" si="2"/>
        <v>0</v>
      </c>
      <c r="K8" s="100">
        <v>-2000</v>
      </c>
      <c r="L8" s="164">
        <f t="shared" si="3"/>
        <v>3656</v>
      </c>
      <c r="M8" s="110">
        <f t="shared" si="4"/>
        <v>-2000</v>
      </c>
      <c r="N8" s="53"/>
      <c r="Q8" s="53"/>
    </row>
    <row r="9" spans="1:17" x14ac:dyDescent="0.25">
      <c r="A9" s="9">
        <v>4190</v>
      </c>
      <c r="B9" s="14" t="s">
        <v>9</v>
      </c>
      <c r="C9" s="305">
        <v>0</v>
      </c>
      <c r="D9" s="130">
        <v>0</v>
      </c>
      <c r="E9" s="4" t="e">
        <f t="shared" si="0"/>
        <v>#DIV/0!</v>
      </c>
      <c r="F9" s="232"/>
      <c r="G9" s="3"/>
      <c r="H9" s="55">
        <f t="shared" si="1"/>
        <v>0</v>
      </c>
      <c r="I9" s="100"/>
      <c r="J9" s="110">
        <f t="shared" si="2"/>
        <v>0</v>
      </c>
      <c r="K9" s="194">
        <v>-3000</v>
      </c>
      <c r="L9" s="164">
        <f t="shared" si="3"/>
        <v>-3000</v>
      </c>
      <c r="M9" s="110">
        <f t="shared" si="4"/>
        <v>-3000</v>
      </c>
      <c r="N9" s="53"/>
      <c r="Q9" s="53"/>
    </row>
    <row r="10" spans="1:17" x14ac:dyDescent="0.25">
      <c r="A10" s="9">
        <v>4210</v>
      </c>
      <c r="B10" s="14" t="s">
        <v>10</v>
      </c>
      <c r="C10" s="305">
        <v>15634</v>
      </c>
      <c r="D10" s="130">
        <f>SUM(D11:D23)</f>
        <v>11724.07</v>
      </c>
      <c r="E10" s="4">
        <f t="shared" si="0"/>
        <v>74.990853268517327</v>
      </c>
      <c r="F10" s="233"/>
      <c r="G10" s="3"/>
      <c r="H10" s="55">
        <f t="shared" si="1"/>
        <v>3909.9300000000003</v>
      </c>
      <c r="I10" s="100"/>
      <c r="J10" s="110">
        <f t="shared" si="2"/>
        <v>3909.9300000000003</v>
      </c>
      <c r="K10" s="100">
        <v>-17500</v>
      </c>
      <c r="L10" s="164">
        <f t="shared" si="3"/>
        <v>-1866</v>
      </c>
      <c r="M10" s="110">
        <f t="shared" si="4"/>
        <v>-13590.07</v>
      </c>
      <c r="N10" s="53"/>
      <c r="O10" s="341"/>
      <c r="Q10" s="53"/>
    </row>
    <row r="11" spans="1:17" x14ac:dyDescent="0.25">
      <c r="A11" s="10"/>
      <c r="B11" s="20" t="s">
        <v>11</v>
      </c>
      <c r="C11" s="306"/>
      <c r="D11" s="131">
        <v>280</v>
      </c>
      <c r="E11" s="5"/>
      <c r="F11" s="234"/>
      <c r="G11" s="3"/>
      <c r="I11" s="101"/>
      <c r="J11" s="111"/>
      <c r="K11" s="101"/>
      <c r="L11" s="165"/>
      <c r="M11" s="111"/>
      <c r="N11" s="53"/>
    </row>
    <row r="12" spans="1:17" x14ac:dyDescent="0.25">
      <c r="A12" s="10"/>
      <c r="B12" s="22" t="s">
        <v>12</v>
      </c>
      <c r="C12" s="307"/>
      <c r="D12" s="132">
        <v>913.74</v>
      </c>
      <c r="E12" s="5"/>
      <c r="F12" s="234"/>
      <c r="G12" s="3"/>
      <c r="I12" s="101"/>
      <c r="J12" s="111"/>
      <c r="K12" s="101"/>
      <c r="L12" s="165"/>
      <c r="M12" s="111"/>
      <c r="N12" s="53"/>
      <c r="O12" s="280"/>
    </row>
    <row r="13" spans="1:17" x14ac:dyDescent="0.25">
      <c r="A13" s="10"/>
      <c r="B13" s="22" t="s">
        <v>13</v>
      </c>
      <c r="C13" s="307"/>
      <c r="D13" s="132">
        <v>49.79</v>
      </c>
      <c r="E13" s="5"/>
      <c r="F13" s="234"/>
      <c r="G13" s="3"/>
      <c r="I13" s="101"/>
      <c r="J13" s="111"/>
      <c r="K13" s="101"/>
      <c r="L13" s="165"/>
      <c r="M13" s="111"/>
      <c r="N13" s="53"/>
      <c r="O13" s="280"/>
    </row>
    <row r="14" spans="1:17" x14ac:dyDescent="0.25">
      <c r="A14" s="10"/>
      <c r="B14" s="22" t="s">
        <v>14</v>
      </c>
      <c r="C14" s="307"/>
      <c r="D14" s="132">
        <v>404.54</v>
      </c>
      <c r="E14" s="5"/>
      <c r="F14" s="234"/>
      <c r="G14" s="3"/>
      <c r="I14" s="101"/>
      <c r="J14" s="111"/>
      <c r="K14" s="101"/>
      <c r="L14" s="165"/>
      <c r="M14" s="111"/>
      <c r="N14" s="53"/>
      <c r="O14" s="268"/>
    </row>
    <row r="15" spans="1:17" x14ac:dyDescent="0.25">
      <c r="A15" s="10"/>
      <c r="B15" s="22" t="s">
        <v>15</v>
      </c>
      <c r="C15" s="307"/>
      <c r="D15" s="132">
        <v>0</v>
      </c>
      <c r="E15" s="5"/>
      <c r="F15" s="234"/>
      <c r="G15" s="3"/>
      <c r="I15" s="101"/>
      <c r="J15" s="111"/>
      <c r="K15" s="101"/>
      <c r="L15" s="165"/>
      <c r="M15" s="111"/>
      <c r="N15" s="53"/>
      <c r="O15" s="268"/>
    </row>
    <row r="16" spans="1:17" x14ac:dyDescent="0.25">
      <c r="A16" s="10"/>
      <c r="B16" s="22" t="s">
        <v>16</v>
      </c>
      <c r="C16" s="307"/>
      <c r="D16" s="132">
        <v>7666.2</v>
      </c>
      <c r="E16" s="5"/>
      <c r="F16" s="234"/>
      <c r="G16" s="3"/>
      <c r="I16" s="101"/>
      <c r="J16" s="111"/>
      <c r="K16" s="101"/>
      <c r="L16" s="165"/>
      <c r="M16" s="111"/>
      <c r="N16" s="53"/>
      <c r="O16" s="268"/>
      <c r="P16" s="281"/>
    </row>
    <row r="17" spans="1:21" x14ac:dyDescent="0.25">
      <c r="A17" s="10"/>
      <c r="B17" s="22" t="s">
        <v>17</v>
      </c>
      <c r="C17" s="307"/>
      <c r="D17" s="132">
        <v>55.22</v>
      </c>
      <c r="E17" s="5"/>
      <c r="F17" s="234"/>
      <c r="G17" s="3"/>
      <c r="I17" s="101"/>
      <c r="J17" s="111"/>
      <c r="K17" s="101"/>
      <c r="L17" s="165"/>
      <c r="M17" s="111"/>
      <c r="N17" s="53"/>
      <c r="O17" s="268"/>
    </row>
    <row r="18" spans="1:21" x14ac:dyDescent="0.25">
      <c r="A18" s="10"/>
      <c r="B18" s="22" t="s">
        <v>18</v>
      </c>
      <c r="C18" s="307"/>
      <c r="D18" s="132">
        <v>776.84</v>
      </c>
      <c r="E18" s="5"/>
      <c r="F18" s="234"/>
      <c r="G18" s="3"/>
      <c r="I18" s="101"/>
      <c r="J18" s="111"/>
      <c r="K18" s="101"/>
      <c r="L18" s="165"/>
      <c r="M18" s="111"/>
      <c r="N18" s="53"/>
      <c r="O18" s="268"/>
    </row>
    <row r="19" spans="1:21" x14ac:dyDescent="0.25">
      <c r="A19" s="10"/>
      <c r="B19" s="22" t="s">
        <v>19</v>
      </c>
      <c r="C19" s="307"/>
      <c r="D19" s="132">
        <v>1577.74</v>
      </c>
      <c r="E19" s="5"/>
      <c r="F19" s="234"/>
      <c r="G19" s="3"/>
      <c r="I19" s="101"/>
      <c r="J19" s="111"/>
      <c r="K19" s="101"/>
      <c r="L19" s="165"/>
      <c r="M19" s="111"/>
      <c r="N19" s="53"/>
      <c r="O19" s="268"/>
    </row>
    <row r="20" spans="1:21" x14ac:dyDescent="0.25">
      <c r="A20" s="10"/>
      <c r="B20" s="22" t="s">
        <v>20</v>
      </c>
      <c r="C20" s="307"/>
      <c r="D20" s="132">
        <v>0</v>
      </c>
      <c r="E20" s="5"/>
      <c r="F20" s="234"/>
      <c r="G20" s="3"/>
      <c r="I20" s="101"/>
      <c r="J20" s="111"/>
      <c r="K20" s="101"/>
      <c r="L20" s="165"/>
      <c r="M20" s="111"/>
      <c r="N20" s="53"/>
      <c r="O20" s="268"/>
      <c r="U20" s="1" t="s">
        <v>4</v>
      </c>
    </row>
    <row r="21" spans="1:21" x14ac:dyDescent="0.25">
      <c r="A21" s="10"/>
      <c r="B21" s="204" t="s">
        <v>21</v>
      </c>
      <c r="C21" s="308"/>
      <c r="D21" s="207">
        <v>0</v>
      </c>
      <c r="E21" s="6"/>
      <c r="F21" s="234"/>
      <c r="G21" s="3"/>
      <c r="I21" s="101"/>
      <c r="J21" s="111"/>
      <c r="K21" s="101"/>
      <c r="L21" s="165"/>
      <c r="M21" s="111"/>
      <c r="N21" s="53"/>
    </row>
    <row r="22" spans="1:21" hidden="1" x14ac:dyDescent="0.25">
      <c r="A22" s="10"/>
      <c r="B22" s="228" t="s">
        <v>79</v>
      </c>
      <c r="C22" s="308"/>
      <c r="D22" s="207">
        <v>0</v>
      </c>
      <c r="E22" s="5"/>
      <c r="F22" s="234"/>
      <c r="G22" s="3"/>
      <c r="I22" s="101"/>
      <c r="J22" s="111"/>
      <c r="K22" s="101"/>
      <c r="L22" s="165"/>
      <c r="M22" s="111"/>
      <c r="N22" s="53"/>
    </row>
    <row r="23" spans="1:21" hidden="1" x14ac:dyDescent="0.25">
      <c r="A23" s="10"/>
      <c r="B23" s="243" t="s">
        <v>82</v>
      </c>
      <c r="C23" s="308"/>
      <c r="D23" s="207">
        <v>0</v>
      </c>
      <c r="E23" s="5"/>
      <c r="F23" s="235"/>
      <c r="G23" s="3"/>
      <c r="I23" s="101"/>
      <c r="J23" s="111"/>
      <c r="K23" s="101"/>
      <c r="L23" s="165"/>
      <c r="M23" s="111"/>
      <c r="N23" s="53"/>
    </row>
    <row r="24" spans="1:21" x14ac:dyDescent="0.25">
      <c r="A24" s="8">
        <v>4220</v>
      </c>
      <c r="B24" s="244" t="s">
        <v>84</v>
      </c>
      <c r="C24" s="267">
        <v>2417</v>
      </c>
      <c r="D24" s="262">
        <v>1956.97</v>
      </c>
      <c r="E24" s="2">
        <f>D24/C24*100</f>
        <v>80.966901117087303</v>
      </c>
      <c r="F24" s="235"/>
      <c r="G24" s="3"/>
      <c r="H24" s="55">
        <f>SUM(C24-D24)</f>
        <v>460.03</v>
      </c>
      <c r="I24" s="101"/>
      <c r="J24" s="111"/>
      <c r="K24" s="101"/>
      <c r="L24" s="165"/>
      <c r="M24" s="111"/>
      <c r="N24" s="53"/>
      <c r="O24" s="340"/>
      <c r="Q24" s="53"/>
    </row>
    <row r="25" spans="1:21" x14ac:dyDescent="0.25">
      <c r="A25" s="7">
        <v>4240</v>
      </c>
      <c r="B25" s="24" t="s">
        <v>91</v>
      </c>
      <c r="C25" s="311">
        <v>0</v>
      </c>
      <c r="D25" s="134">
        <v>0</v>
      </c>
      <c r="E25" s="5" t="e">
        <f>D25/C25*100</f>
        <v>#DIV/0!</v>
      </c>
      <c r="F25" s="232"/>
      <c r="G25" s="3"/>
      <c r="H25" s="55">
        <f>SUM(C25-D25)</f>
        <v>0</v>
      </c>
      <c r="I25" s="100"/>
      <c r="J25" s="110">
        <f>C25-D25-I25</f>
        <v>0</v>
      </c>
      <c r="K25" s="100"/>
      <c r="L25" s="164">
        <f>C25+K25</f>
        <v>0</v>
      </c>
      <c r="M25" s="110">
        <f>L25-D25</f>
        <v>0</v>
      </c>
      <c r="N25" s="261"/>
      <c r="O25" s="342"/>
      <c r="Q25" s="53"/>
    </row>
    <row r="26" spans="1:21" x14ac:dyDescent="0.25">
      <c r="A26" s="9">
        <v>4260</v>
      </c>
      <c r="B26" s="25" t="s">
        <v>22</v>
      </c>
      <c r="C26" s="305">
        <v>53950</v>
      </c>
      <c r="D26" s="130">
        <f>SUM(D27:D29)</f>
        <v>42331.89</v>
      </c>
      <c r="E26" s="4">
        <f>D26/C26*100</f>
        <v>78.465041705282673</v>
      </c>
      <c r="F26" s="233">
        <v>6627.51</v>
      </c>
      <c r="G26" s="3"/>
      <c r="H26" s="55">
        <f>SUM(C26-D26)</f>
        <v>11618.11</v>
      </c>
      <c r="I26" s="100"/>
      <c r="J26" s="110">
        <f>C26-D26-I26</f>
        <v>11618.11</v>
      </c>
      <c r="K26" s="100"/>
      <c r="L26" s="164">
        <f>C26+K26</f>
        <v>53950</v>
      </c>
      <c r="M26" s="110">
        <f>L26-D26</f>
        <v>11618.11</v>
      </c>
      <c r="N26" s="261"/>
      <c r="O26" s="343"/>
      <c r="P26" s="268"/>
      <c r="Q26" s="53"/>
    </row>
    <row r="27" spans="1:21" x14ac:dyDescent="0.25">
      <c r="A27" s="10"/>
      <c r="B27" s="20" t="s">
        <v>23</v>
      </c>
      <c r="C27" s="306"/>
      <c r="D27" s="131">
        <v>10792.24</v>
      </c>
      <c r="E27" s="48"/>
      <c r="F27" s="234"/>
      <c r="G27" s="3"/>
      <c r="I27" s="139"/>
      <c r="J27" s="111"/>
      <c r="K27" s="101"/>
      <c r="L27" s="165"/>
      <c r="M27" s="111"/>
      <c r="N27" s="261"/>
      <c r="O27" s="342"/>
    </row>
    <row r="28" spans="1:21" x14ac:dyDescent="0.25">
      <c r="A28" s="10"/>
      <c r="B28" s="22" t="s">
        <v>24</v>
      </c>
      <c r="C28" s="307"/>
      <c r="D28" s="132">
        <v>31360.57</v>
      </c>
      <c r="E28" s="50"/>
      <c r="F28" s="234"/>
      <c r="G28" s="3"/>
      <c r="I28" s="139"/>
      <c r="J28" s="111"/>
      <c r="K28" s="101"/>
      <c r="L28" s="165"/>
      <c r="M28" s="111"/>
      <c r="N28" s="261"/>
      <c r="O28" s="342"/>
    </row>
    <row r="29" spans="1:21" x14ac:dyDescent="0.25">
      <c r="A29" s="10"/>
      <c r="B29" s="204" t="s">
        <v>25</v>
      </c>
      <c r="C29" s="308"/>
      <c r="D29" s="207">
        <v>179.08</v>
      </c>
      <c r="E29" s="269"/>
      <c r="F29" s="234"/>
      <c r="G29" s="3"/>
      <c r="I29" s="139"/>
      <c r="J29" s="111"/>
      <c r="K29" s="101"/>
      <c r="L29" s="165"/>
      <c r="M29" s="111"/>
      <c r="N29" s="261"/>
      <c r="O29" s="342"/>
    </row>
    <row r="30" spans="1:21" x14ac:dyDescent="0.25">
      <c r="A30" s="8">
        <v>4270</v>
      </c>
      <c r="B30" s="13" t="s">
        <v>26</v>
      </c>
      <c r="C30" s="267">
        <v>0</v>
      </c>
      <c r="D30" s="129">
        <v>0</v>
      </c>
      <c r="E30" s="2">
        <v>0</v>
      </c>
      <c r="F30" s="232"/>
      <c r="G30" s="3"/>
      <c r="H30" s="55">
        <f>SUM(C30-D30)</f>
        <v>0</v>
      </c>
      <c r="I30" s="100"/>
      <c r="J30" s="110">
        <f>C30-D30-I30</f>
        <v>0</v>
      </c>
      <c r="K30" s="100"/>
      <c r="L30" s="164">
        <f>C30+K30</f>
        <v>0</v>
      </c>
      <c r="M30" s="110">
        <f>L30-D30</f>
        <v>0</v>
      </c>
      <c r="N30" s="53"/>
      <c r="O30" s="340"/>
      <c r="Q30" s="53"/>
    </row>
    <row r="31" spans="1:21" x14ac:dyDescent="0.25">
      <c r="A31" s="8">
        <v>4280</v>
      </c>
      <c r="B31" s="13" t="s">
        <v>27</v>
      </c>
      <c r="C31" s="267">
        <v>660</v>
      </c>
      <c r="D31" s="129">
        <v>622.4</v>
      </c>
      <c r="E31" s="4">
        <f>D31/C31*100</f>
        <v>94.303030303030297</v>
      </c>
      <c r="F31" s="233"/>
      <c r="G31" s="3"/>
      <c r="H31" s="55">
        <f>SUM(C31-D31)</f>
        <v>37.600000000000023</v>
      </c>
      <c r="I31" s="100"/>
      <c r="J31" s="110">
        <f>C31-D31-I31</f>
        <v>37.600000000000023</v>
      </c>
      <c r="K31" s="100"/>
      <c r="L31" s="164">
        <f>C31+K31</f>
        <v>660</v>
      </c>
      <c r="M31" s="110">
        <f>L31-D31</f>
        <v>37.600000000000023</v>
      </c>
      <c r="N31" s="53"/>
      <c r="O31" s="340"/>
      <c r="Q31" s="53"/>
    </row>
    <row r="32" spans="1:21" x14ac:dyDescent="0.25">
      <c r="A32" s="9">
        <v>4300</v>
      </c>
      <c r="B32" s="27" t="s">
        <v>28</v>
      </c>
      <c r="C32" s="305">
        <v>50000</v>
      </c>
      <c r="D32" s="130">
        <f>SUM(D33:D46)</f>
        <v>47386.83</v>
      </c>
      <c r="E32" s="4">
        <f>D32/C32*100</f>
        <v>94.773660000000007</v>
      </c>
      <c r="F32" s="233">
        <v>60.27</v>
      </c>
      <c r="G32" s="3"/>
      <c r="H32" s="55">
        <f>SUM(C32-D32)</f>
        <v>2613.1699999999983</v>
      </c>
      <c r="I32" s="100"/>
      <c r="J32" s="110">
        <f>C32-D32-I32</f>
        <v>2613.1699999999983</v>
      </c>
      <c r="K32" s="100">
        <v>13011</v>
      </c>
      <c r="L32" s="164">
        <f>C32+K32</f>
        <v>63011</v>
      </c>
      <c r="M32" s="110">
        <f>L32-D32</f>
        <v>15624.169999999998</v>
      </c>
      <c r="N32" s="53"/>
      <c r="O32" s="341"/>
      <c r="Q32" s="53"/>
    </row>
    <row r="33" spans="1:17" x14ac:dyDescent="0.25">
      <c r="A33" s="10"/>
      <c r="B33" s="28" t="s">
        <v>29</v>
      </c>
      <c r="C33" s="306"/>
      <c r="D33" s="131">
        <v>6.3</v>
      </c>
      <c r="E33" s="5"/>
      <c r="F33" s="234"/>
      <c r="G33" s="3"/>
      <c r="I33" s="101"/>
      <c r="J33" s="111"/>
      <c r="K33" s="101"/>
      <c r="L33" s="165"/>
      <c r="M33" s="111"/>
      <c r="N33" s="53"/>
      <c r="O33" s="340"/>
    </row>
    <row r="34" spans="1:17" ht="16.5" customHeight="1" x14ac:dyDescent="0.25">
      <c r="A34" s="10"/>
      <c r="B34" s="29" t="s">
        <v>30</v>
      </c>
      <c r="C34" s="307"/>
      <c r="D34" s="132">
        <v>0</v>
      </c>
      <c r="E34" s="5"/>
      <c r="F34" s="234"/>
      <c r="G34" s="3"/>
      <c r="I34" s="101"/>
      <c r="J34" s="111"/>
      <c r="K34" s="101"/>
      <c r="L34" s="165"/>
      <c r="M34" s="111"/>
      <c r="N34" s="53"/>
      <c r="O34" s="340"/>
    </row>
    <row r="35" spans="1:17" x14ac:dyDescent="0.25">
      <c r="A35" s="10"/>
      <c r="B35" s="29" t="s">
        <v>31</v>
      </c>
      <c r="C35" s="307"/>
      <c r="D35" s="132">
        <v>0</v>
      </c>
      <c r="E35" s="5"/>
      <c r="F35" s="234"/>
      <c r="G35" s="3"/>
      <c r="I35" s="101"/>
      <c r="J35" s="111"/>
      <c r="K35" s="101"/>
      <c r="L35" s="165"/>
      <c r="M35" s="111"/>
      <c r="N35" s="53"/>
    </row>
    <row r="36" spans="1:17" x14ac:dyDescent="0.25">
      <c r="A36" s="10"/>
      <c r="B36" s="29" t="s">
        <v>32</v>
      </c>
      <c r="C36" s="307"/>
      <c r="D36" s="132">
        <v>5118.26</v>
      </c>
      <c r="E36" s="5"/>
      <c r="F36" s="234"/>
      <c r="G36" s="3"/>
      <c r="I36" s="101"/>
      <c r="J36" s="111"/>
      <c r="K36" s="101"/>
      <c r="L36" s="165"/>
      <c r="M36" s="111"/>
      <c r="N36" s="53"/>
    </row>
    <row r="37" spans="1:17" x14ac:dyDescent="0.25">
      <c r="A37" s="10"/>
      <c r="B37" s="29" t="s">
        <v>33</v>
      </c>
      <c r="C37" s="307"/>
      <c r="D37" s="132">
        <v>4762.46</v>
      </c>
      <c r="E37" s="5"/>
      <c r="F37" s="234"/>
      <c r="G37" s="3"/>
      <c r="I37" s="101"/>
      <c r="J37" s="111"/>
      <c r="K37" s="101"/>
      <c r="L37" s="165"/>
      <c r="M37" s="111"/>
      <c r="N37" s="53"/>
    </row>
    <row r="38" spans="1:17" x14ac:dyDescent="0.25">
      <c r="A38" s="10"/>
      <c r="B38" s="29" t="s">
        <v>34</v>
      </c>
      <c r="C38" s="307"/>
      <c r="D38" s="132">
        <v>8096.49</v>
      </c>
      <c r="E38" s="5"/>
      <c r="F38" s="234"/>
      <c r="G38" s="3"/>
      <c r="I38" s="101"/>
      <c r="J38" s="111"/>
      <c r="K38" s="101"/>
      <c r="L38" s="165"/>
      <c r="M38" s="111"/>
      <c r="N38" s="53"/>
      <c r="O38" s="268"/>
    </row>
    <row r="39" spans="1:17" x14ac:dyDescent="0.25">
      <c r="A39" s="62"/>
      <c r="B39" s="29" t="s">
        <v>53</v>
      </c>
      <c r="C39" s="307"/>
      <c r="D39" s="132">
        <v>8103.61</v>
      </c>
      <c r="E39" s="5"/>
      <c r="F39" s="234"/>
      <c r="G39" s="3"/>
      <c r="I39" s="101"/>
      <c r="J39" s="111"/>
      <c r="K39" s="101"/>
      <c r="L39" s="165"/>
      <c r="M39" s="111"/>
      <c r="N39" s="53"/>
    </row>
    <row r="40" spans="1:17" x14ac:dyDescent="0.25">
      <c r="A40" s="10"/>
      <c r="B40" s="29" t="s">
        <v>16</v>
      </c>
      <c r="C40" s="307"/>
      <c r="D40" s="132">
        <v>21218.99</v>
      </c>
      <c r="E40" s="5"/>
      <c r="F40" s="234"/>
      <c r="G40" s="3"/>
      <c r="I40" s="101"/>
      <c r="J40" s="111"/>
      <c r="K40" s="101"/>
      <c r="L40" s="165"/>
      <c r="M40" s="111"/>
      <c r="N40" s="53"/>
    </row>
    <row r="41" spans="1:17" x14ac:dyDescent="0.25">
      <c r="A41" s="10"/>
      <c r="B41" s="29" t="s">
        <v>35</v>
      </c>
      <c r="C41" s="307"/>
      <c r="D41" s="132">
        <v>0</v>
      </c>
      <c r="E41" s="5"/>
      <c r="F41" s="234"/>
      <c r="G41" s="3"/>
      <c r="I41" s="101"/>
      <c r="J41" s="111"/>
      <c r="K41" s="101"/>
      <c r="L41" s="165"/>
      <c r="M41" s="111"/>
      <c r="N41" s="53"/>
    </row>
    <row r="42" spans="1:17" x14ac:dyDescent="0.25">
      <c r="A42" s="10"/>
      <c r="B42" s="29" t="s">
        <v>36</v>
      </c>
      <c r="C42" s="307"/>
      <c r="D42" s="132">
        <v>61.44</v>
      </c>
      <c r="E42" s="5"/>
      <c r="F42" s="234"/>
      <c r="G42" s="3"/>
      <c r="I42" s="101"/>
      <c r="J42" s="111"/>
      <c r="K42" s="101"/>
      <c r="L42" s="165"/>
      <c r="M42" s="111"/>
      <c r="N42" s="53"/>
    </row>
    <row r="43" spans="1:17" x14ac:dyDescent="0.25">
      <c r="A43" s="10"/>
      <c r="B43" s="29" t="s">
        <v>37</v>
      </c>
      <c r="C43" s="307"/>
      <c r="D43" s="132">
        <v>0</v>
      </c>
      <c r="E43" s="5"/>
      <c r="F43" s="234"/>
      <c r="G43" s="3"/>
      <c r="I43" s="101"/>
      <c r="J43" s="111"/>
      <c r="K43" s="101"/>
      <c r="L43" s="165"/>
      <c r="M43" s="111"/>
      <c r="N43" s="53"/>
    </row>
    <row r="44" spans="1:17" x14ac:dyDescent="0.25">
      <c r="A44" s="10"/>
      <c r="B44" s="241" t="s">
        <v>38</v>
      </c>
      <c r="C44" s="308"/>
      <c r="D44" s="207">
        <v>19.28</v>
      </c>
      <c r="E44" s="5"/>
      <c r="F44" s="234"/>
      <c r="G44" s="3"/>
      <c r="I44" s="101"/>
      <c r="J44" s="111"/>
      <c r="K44" s="101"/>
      <c r="L44" s="165"/>
      <c r="M44" s="111"/>
      <c r="N44" s="53"/>
    </row>
    <row r="45" spans="1:17" x14ac:dyDescent="0.25">
      <c r="A45" s="10"/>
      <c r="B45" s="241" t="s">
        <v>85</v>
      </c>
      <c r="C45" s="308"/>
      <c r="D45" s="207">
        <v>0</v>
      </c>
      <c r="E45" s="5"/>
      <c r="F45" s="234"/>
      <c r="G45" s="3"/>
      <c r="I45" s="101"/>
      <c r="J45" s="111"/>
      <c r="K45" s="101"/>
      <c r="L45" s="165"/>
      <c r="M45" s="111"/>
      <c r="N45" s="53"/>
    </row>
    <row r="46" spans="1:17" x14ac:dyDescent="0.25">
      <c r="A46" s="7"/>
      <c r="B46" s="30" t="s">
        <v>86</v>
      </c>
      <c r="C46" s="309"/>
      <c r="D46" s="133">
        <v>0</v>
      </c>
      <c r="E46" s="6"/>
      <c r="F46" s="235"/>
      <c r="G46" s="3"/>
      <c r="I46" s="101"/>
      <c r="J46" s="111"/>
      <c r="K46" s="101"/>
      <c r="L46" s="165"/>
      <c r="M46" s="111"/>
      <c r="N46" s="53"/>
    </row>
    <row r="47" spans="1:17" x14ac:dyDescent="0.25">
      <c r="A47" s="10">
        <v>4360</v>
      </c>
      <c r="B47" s="52" t="s">
        <v>39</v>
      </c>
      <c r="C47" s="310">
        <v>3160</v>
      </c>
      <c r="D47" s="135">
        <f>SUM(D48:D50)</f>
        <v>3092.36</v>
      </c>
      <c r="E47" s="5">
        <f>D47/C47*100</f>
        <v>97.859493670886081</v>
      </c>
      <c r="F47" s="234"/>
      <c r="G47" s="3"/>
      <c r="H47" s="55">
        <f>SUM(C47-D47)</f>
        <v>67.639999999999873</v>
      </c>
      <c r="I47" s="100"/>
      <c r="J47" s="110">
        <f>C47-D47-I47</f>
        <v>67.639999999999873</v>
      </c>
      <c r="K47" s="100"/>
      <c r="L47" s="164">
        <f>C47+K47</f>
        <v>3160</v>
      </c>
      <c r="M47" s="110">
        <f>L47-D47</f>
        <v>67.639999999999873</v>
      </c>
      <c r="N47" s="53"/>
      <c r="O47" s="341"/>
      <c r="Q47" s="53"/>
    </row>
    <row r="48" spans="1:17" x14ac:dyDescent="0.25">
      <c r="A48" s="10"/>
      <c r="B48" s="28" t="s">
        <v>40</v>
      </c>
      <c r="C48" s="306"/>
      <c r="D48" s="131">
        <v>1340.48</v>
      </c>
      <c r="E48" s="5"/>
      <c r="F48" s="234"/>
      <c r="G48" s="3"/>
      <c r="I48" s="101"/>
      <c r="J48" s="111"/>
      <c r="K48" s="101"/>
      <c r="L48" s="165"/>
      <c r="M48" s="111"/>
      <c r="N48" s="53"/>
    </row>
    <row r="49" spans="1:17" x14ac:dyDescent="0.25">
      <c r="A49" s="10"/>
      <c r="B49" s="29" t="s">
        <v>41</v>
      </c>
      <c r="C49" s="307"/>
      <c r="D49" s="132">
        <v>635.88</v>
      </c>
      <c r="E49" s="5"/>
      <c r="F49" s="234"/>
      <c r="G49" s="3"/>
      <c r="I49" s="101"/>
      <c r="J49" s="111"/>
      <c r="K49" s="101"/>
      <c r="L49" s="165"/>
      <c r="M49" s="111"/>
      <c r="N49" s="53"/>
      <c r="O49" s="268"/>
    </row>
    <row r="50" spans="1:17" x14ac:dyDescent="0.25">
      <c r="A50" s="7"/>
      <c r="B50" s="30" t="s">
        <v>42</v>
      </c>
      <c r="C50" s="309"/>
      <c r="D50" s="133">
        <v>1116</v>
      </c>
      <c r="E50" s="6"/>
      <c r="F50" s="235"/>
      <c r="G50" s="3"/>
      <c r="I50" s="101"/>
      <c r="J50" s="111"/>
      <c r="K50" s="101"/>
      <c r="L50" s="165"/>
      <c r="M50" s="111"/>
      <c r="N50" s="53"/>
    </row>
    <row r="51" spans="1:17" x14ac:dyDescent="0.25">
      <c r="A51" s="7">
        <v>4390</v>
      </c>
      <c r="B51" s="26" t="s">
        <v>43</v>
      </c>
      <c r="C51" s="311">
        <v>1129</v>
      </c>
      <c r="D51" s="134">
        <v>1128.96</v>
      </c>
      <c r="E51" s="6">
        <f t="shared" ref="E51:E60" si="5">D51/C51*100</f>
        <v>99.996457041629753</v>
      </c>
      <c r="F51" s="232"/>
      <c r="G51" s="3"/>
      <c r="H51" s="55">
        <f t="shared" ref="H51:H60" si="6">SUM(C51-D51)</f>
        <v>3.999999999996362E-2</v>
      </c>
      <c r="I51" s="100"/>
      <c r="J51" s="110">
        <f t="shared" ref="J51:J60" si="7">C51-D51-I51</f>
        <v>3.999999999996362E-2</v>
      </c>
      <c r="K51" s="100">
        <v>43</v>
      </c>
      <c r="L51" s="164">
        <f t="shared" ref="L51:L57" si="8">C51+K51</f>
        <v>1172</v>
      </c>
      <c r="M51" s="110">
        <f>L51-D51</f>
        <v>43.039999999999964</v>
      </c>
      <c r="N51" s="53"/>
      <c r="Q51" s="53"/>
    </row>
    <row r="52" spans="1:17" x14ac:dyDescent="0.25">
      <c r="A52" s="8">
        <v>4410</v>
      </c>
      <c r="B52" s="13" t="s">
        <v>44</v>
      </c>
      <c r="C52" s="267">
        <v>3700</v>
      </c>
      <c r="D52" s="129">
        <v>3493.12</v>
      </c>
      <c r="E52" s="2">
        <f t="shared" si="5"/>
        <v>94.408648648648636</v>
      </c>
      <c r="F52" s="232"/>
      <c r="G52" s="3"/>
      <c r="H52" s="55">
        <f t="shared" si="6"/>
        <v>206.88000000000011</v>
      </c>
      <c r="I52" s="100"/>
      <c r="J52" s="110">
        <f t="shared" si="7"/>
        <v>206.88000000000011</v>
      </c>
      <c r="K52" s="100">
        <v>400</v>
      </c>
      <c r="L52" s="164">
        <f t="shared" si="8"/>
        <v>4100</v>
      </c>
      <c r="M52" s="110">
        <f t="shared" ref="M52:M60" si="9">L52-D52</f>
        <v>606.88000000000011</v>
      </c>
      <c r="N52" s="53"/>
      <c r="O52" s="268"/>
      <c r="P52" s="268"/>
      <c r="Q52" s="53"/>
    </row>
    <row r="53" spans="1:17" x14ac:dyDescent="0.25">
      <c r="A53" s="8">
        <v>4430</v>
      </c>
      <c r="B53" s="13" t="s">
        <v>45</v>
      </c>
      <c r="C53" s="267">
        <v>1150</v>
      </c>
      <c r="D53" s="129">
        <v>1145.8599999999999</v>
      </c>
      <c r="E53" s="2">
        <f t="shared" si="5"/>
        <v>99.64</v>
      </c>
      <c r="F53" s="232">
        <v>9.68</v>
      </c>
      <c r="G53" s="3"/>
      <c r="H53" s="55">
        <f t="shared" si="6"/>
        <v>4.1400000000001</v>
      </c>
      <c r="I53" s="100"/>
      <c r="J53" s="110">
        <f t="shared" si="7"/>
        <v>4.1400000000001</v>
      </c>
      <c r="K53" s="100"/>
      <c r="L53" s="164">
        <f t="shared" si="8"/>
        <v>1150</v>
      </c>
      <c r="M53" s="110">
        <f t="shared" si="9"/>
        <v>4.1400000000001</v>
      </c>
      <c r="N53" s="53"/>
      <c r="O53" s="268"/>
      <c r="Q53" s="53"/>
    </row>
    <row r="54" spans="1:17" x14ac:dyDescent="0.25">
      <c r="A54" s="8">
        <v>4440</v>
      </c>
      <c r="B54" s="13" t="s">
        <v>46</v>
      </c>
      <c r="C54" s="267">
        <v>16154</v>
      </c>
      <c r="D54" s="262">
        <v>16153.76</v>
      </c>
      <c r="E54" s="88">
        <f t="shared" si="5"/>
        <v>99.998514299863814</v>
      </c>
      <c r="F54" s="236"/>
      <c r="G54" s="89"/>
      <c r="H54" s="61">
        <f t="shared" si="6"/>
        <v>0.23999999999978172</v>
      </c>
      <c r="I54" s="100"/>
      <c r="J54" s="110">
        <f t="shared" si="7"/>
        <v>0.23999999999978172</v>
      </c>
      <c r="K54" s="100"/>
      <c r="L54" s="164">
        <f t="shared" si="8"/>
        <v>16154</v>
      </c>
      <c r="M54" s="110">
        <f t="shared" si="9"/>
        <v>0.23999999999978172</v>
      </c>
      <c r="N54" s="53"/>
      <c r="O54" s="268"/>
      <c r="Q54" s="53"/>
    </row>
    <row r="55" spans="1:17" x14ac:dyDescent="0.25">
      <c r="A55" s="8">
        <v>4480</v>
      </c>
      <c r="B55" s="13" t="s">
        <v>47</v>
      </c>
      <c r="C55" s="267">
        <v>368</v>
      </c>
      <c r="D55" s="129">
        <v>368</v>
      </c>
      <c r="E55" s="2">
        <f t="shared" si="5"/>
        <v>100</v>
      </c>
      <c r="F55" s="232"/>
      <c r="G55" s="3"/>
      <c r="H55" s="55">
        <f t="shared" si="6"/>
        <v>0</v>
      </c>
      <c r="I55" s="100"/>
      <c r="J55" s="110">
        <f t="shared" si="7"/>
        <v>0</v>
      </c>
      <c r="K55" s="100"/>
      <c r="L55" s="164">
        <f t="shared" si="8"/>
        <v>368</v>
      </c>
      <c r="M55" s="110">
        <f t="shared" si="9"/>
        <v>0</v>
      </c>
      <c r="N55" s="53"/>
      <c r="O55" s="268"/>
      <c r="Q55" s="53"/>
    </row>
    <row r="56" spans="1:17" x14ac:dyDescent="0.25">
      <c r="A56" s="8">
        <v>4530</v>
      </c>
      <c r="B56" s="13" t="s">
        <v>58</v>
      </c>
      <c r="C56" s="267">
        <v>16130</v>
      </c>
      <c r="D56" s="129">
        <v>15064.3</v>
      </c>
      <c r="E56" s="2">
        <f t="shared" si="5"/>
        <v>93.393056416614996</v>
      </c>
      <c r="F56" s="232"/>
      <c r="G56" s="138"/>
      <c r="H56" s="55">
        <f t="shared" si="6"/>
        <v>1065.7000000000007</v>
      </c>
      <c r="I56" s="100"/>
      <c r="J56" s="110">
        <f t="shared" si="7"/>
        <v>1065.7000000000007</v>
      </c>
      <c r="K56" s="194">
        <v>1813</v>
      </c>
      <c r="L56" s="164">
        <f t="shared" si="8"/>
        <v>17943</v>
      </c>
      <c r="M56" s="110">
        <f t="shared" si="9"/>
        <v>2878.7000000000007</v>
      </c>
      <c r="N56" s="261"/>
      <c r="O56" s="268"/>
      <c r="P56" s="268"/>
      <c r="Q56" s="53"/>
    </row>
    <row r="57" spans="1:17" x14ac:dyDescent="0.25">
      <c r="A57" s="8">
        <v>4700</v>
      </c>
      <c r="B57" s="13" t="s">
        <v>48</v>
      </c>
      <c r="C57" s="267">
        <v>1564</v>
      </c>
      <c r="D57" s="129">
        <v>923.17</v>
      </c>
      <c r="E57" s="2">
        <f t="shared" si="5"/>
        <v>59.026214833759582</v>
      </c>
      <c r="F57" s="232"/>
      <c r="G57" s="3"/>
      <c r="H57" s="55">
        <f t="shared" si="6"/>
        <v>640.83000000000004</v>
      </c>
      <c r="I57" s="100"/>
      <c r="J57" s="110">
        <f t="shared" si="7"/>
        <v>640.83000000000004</v>
      </c>
      <c r="K57" s="100">
        <v>35</v>
      </c>
      <c r="L57" s="164">
        <f t="shared" si="8"/>
        <v>1599</v>
      </c>
      <c r="M57" s="110">
        <f t="shared" si="9"/>
        <v>675.83</v>
      </c>
      <c r="N57" s="53"/>
      <c r="O57" s="268"/>
      <c r="Q57" s="53"/>
    </row>
    <row r="58" spans="1:17" x14ac:dyDescent="0.25">
      <c r="A58" s="8">
        <v>4710</v>
      </c>
      <c r="B58" s="13" t="s">
        <v>89</v>
      </c>
      <c r="C58" s="267">
        <v>0</v>
      </c>
      <c r="D58" s="129">
        <v>0</v>
      </c>
      <c r="E58" s="2" t="e">
        <f t="shared" si="5"/>
        <v>#DIV/0!</v>
      </c>
      <c r="F58" s="232"/>
      <c r="G58" s="3"/>
      <c r="H58" s="55">
        <f t="shared" si="6"/>
        <v>0</v>
      </c>
      <c r="I58" s="100"/>
      <c r="J58" s="110">
        <f t="shared" si="7"/>
        <v>0</v>
      </c>
      <c r="K58" s="100"/>
      <c r="L58" s="164"/>
      <c r="M58" s="110"/>
      <c r="N58" s="53"/>
      <c r="Q58" s="53"/>
    </row>
    <row r="59" spans="1:17" x14ac:dyDescent="0.25">
      <c r="A59" s="8">
        <v>4720</v>
      </c>
      <c r="B59" s="13" t="s">
        <v>49</v>
      </c>
      <c r="C59" s="267">
        <v>0</v>
      </c>
      <c r="D59" s="129">
        <v>0</v>
      </c>
      <c r="E59" s="2" t="e">
        <f t="shared" si="5"/>
        <v>#DIV/0!</v>
      </c>
      <c r="F59" s="232"/>
      <c r="G59" s="3"/>
      <c r="H59" s="55">
        <f t="shared" si="6"/>
        <v>0</v>
      </c>
      <c r="I59" s="100"/>
      <c r="J59" s="110">
        <f t="shared" si="7"/>
        <v>0</v>
      </c>
      <c r="K59" s="100"/>
      <c r="L59" s="164">
        <f>C59+K59</f>
        <v>0</v>
      </c>
      <c r="M59" s="110">
        <f t="shared" si="9"/>
        <v>0</v>
      </c>
      <c r="N59" s="53"/>
      <c r="Q59" s="53"/>
    </row>
    <row r="60" spans="1:17" ht="15.75" thickBot="1" x14ac:dyDescent="0.3">
      <c r="A60" s="9">
        <v>6140</v>
      </c>
      <c r="B60" s="31" t="s">
        <v>92</v>
      </c>
      <c r="C60" s="184">
        <v>0</v>
      </c>
      <c r="D60" s="130">
        <v>0</v>
      </c>
      <c r="E60" s="2" t="e">
        <f t="shared" si="5"/>
        <v>#DIV/0!</v>
      </c>
      <c r="F60" s="237"/>
      <c r="G60" s="3"/>
      <c r="H60" s="55">
        <f t="shared" si="6"/>
        <v>0</v>
      </c>
      <c r="I60" s="144"/>
      <c r="J60" s="145">
        <f t="shared" si="7"/>
        <v>0</v>
      </c>
      <c r="K60" s="144">
        <v>18000</v>
      </c>
      <c r="L60" s="166">
        <f>C60+K60</f>
        <v>18000</v>
      </c>
      <c r="M60" s="110">
        <f t="shared" si="9"/>
        <v>18000</v>
      </c>
      <c r="N60" s="53"/>
      <c r="Q60" s="53"/>
    </row>
    <row r="61" spans="1:17" ht="21.95" customHeight="1" thickBot="1" x14ac:dyDescent="0.3">
      <c r="A61" s="370" t="s">
        <v>51</v>
      </c>
      <c r="B61" s="371"/>
      <c r="C61" s="189">
        <f>SUM(C4:C60)</f>
        <v>730548</v>
      </c>
      <c r="D61" s="136">
        <f>D4+D5+D6+D7+D8+D9+D10+D25+D26+D30+D31+D32+D47+D51+D52+D53+D54+D55+D56+D57+D59+D60+D58+D24</f>
        <v>709278.91</v>
      </c>
      <c r="E61" s="73">
        <f>SUM(D61*100/C61)</f>
        <v>97.088611562826813</v>
      </c>
      <c r="F61" s="231">
        <f>SUM(F5+F6+F7+F8+F9+F10+F11+F26+F27+F31+F32+F33+F47+F51+F52+F53+F54+F55+F57+F59+F60)</f>
        <v>6697.4600000000009</v>
      </c>
      <c r="G61" s="33"/>
      <c r="H61" s="80">
        <f>SUM(C61-D61)</f>
        <v>21269.089999999967</v>
      </c>
      <c r="I61" s="142">
        <f>SUM(I4:I60)</f>
        <v>0</v>
      </c>
      <c r="J61" s="143">
        <f>SUM(J4:J60)</f>
        <v>20809.060000000023</v>
      </c>
      <c r="K61" s="142">
        <f>SUM(K4:K60)</f>
        <v>0</v>
      </c>
      <c r="L61" s="167">
        <f>SUM(L4:L60)</f>
        <v>728131</v>
      </c>
      <c r="M61" s="162">
        <f>SUM(M4:M60)</f>
        <v>20809.060000000019</v>
      </c>
      <c r="N61" s="53"/>
      <c r="O61" s="339"/>
      <c r="P61" s="340"/>
      <c r="Q61" s="339"/>
    </row>
    <row r="62" spans="1:17" x14ac:dyDescent="0.25">
      <c r="B62" s="199"/>
      <c r="D62" s="58">
        <f>709278.91-D61</f>
        <v>0</v>
      </c>
      <c r="I62" s="53"/>
      <c r="J62" s="53"/>
      <c r="K62" s="53"/>
      <c r="L62" s="168"/>
      <c r="M62" s="53"/>
      <c r="N62" s="53"/>
      <c r="O62" s="280"/>
    </row>
    <row r="63" spans="1:17" x14ac:dyDescent="0.25">
      <c r="A63" s="12"/>
      <c r="B63" s="12"/>
      <c r="C63" s="190"/>
      <c r="H63" s="328"/>
      <c r="I63" s="261"/>
      <c r="J63" s="261"/>
      <c r="K63" s="261"/>
      <c r="L63" s="329"/>
      <c r="M63" s="261"/>
      <c r="N63" s="261"/>
    </row>
    <row r="64" spans="1:17" x14ac:dyDescent="0.25">
      <c r="A64" s="12" t="s">
        <v>95</v>
      </c>
      <c r="B64" s="12"/>
      <c r="H64" s="328"/>
      <c r="I64" s="261"/>
      <c r="J64" s="261"/>
      <c r="K64" s="261"/>
      <c r="L64" s="329"/>
      <c r="M64" s="261"/>
      <c r="N64" s="261"/>
      <c r="O64" s="280"/>
    </row>
    <row r="65" spans="2:21" x14ac:dyDescent="0.25">
      <c r="B65" s="199"/>
      <c r="I65" s="53"/>
      <c r="J65" s="53"/>
      <c r="K65" s="53"/>
      <c r="L65" s="168"/>
      <c r="M65" s="146" t="s">
        <v>67</v>
      </c>
      <c r="N65" s="53"/>
      <c r="O65" s="280"/>
      <c r="Q65" s="280"/>
    </row>
    <row r="66" spans="2:21" ht="19.5" thickBot="1" x14ac:dyDescent="0.3">
      <c r="B66" s="200"/>
      <c r="C66" s="335"/>
      <c r="D66" s="336"/>
      <c r="I66" s="53"/>
      <c r="J66" s="53"/>
      <c r="K66" s="53"/>
      <c r="L66" s="168"/>
      <c r="M66" s="147" t="s">
        <v>70</v>
      </c>
      <c r="N66" s="53"/>
      <c r="O66" s="304"/>
      <c r="P66" s="282"/>
      <c r="Q66" s="283"/>
      <c r="R66" s="283"/>
      <c r="S66" s="283"/>
      <c r="T66" s="283"/>
      <c r="U66" s="283"/>
    </row>
    <row r="67" spans="2:21" ht="19.5" thickBot="1" x14ac:dyDescent="0.3">
      <c r="C67" s="1"/>
      <c r="D67" s="1"/>
      <c r="H67" s="251"/>
      <c r="I67" s="53"/>
      <c r="J67" s="53"/>
      <c r="K67" s="53"/>
      <c r="L67" s="169"/>
      <c r="M67" s="146"/>
      <c r="N67" s="53"/>
      <c r="P67" s="284"/>
      <c r="Q67" s="283"/>
      <c r="R67" s="283"/>
      <c r="S67" s="283"/>
      <c r="T67" s="283"/>
      <c r="U67" s="283"/>
    </row>
    <row r="68" spans="2:21" ht="18.75" x14ac:dyDescent="0.25">
      <c r="C68" s="1"/>
      <c r="D68" s="1"/>
      <c r="H68" s="251"/>
      <c r="I68" s="53"/>
      <c r="J68" s="53"/>
      <c r="K68" s="53"/>
      <c r="L68" s="168"/>
      <c r="M68" s="146"/>
      <c r="N68" s="53"/>
      <c r="P68" s="285"/>
      <c r="Q68" s="283"/>
      <c r="R68" s="283"/>
      <c r="S68" s="283"/>
      <c r="T68" s="283"/>
      <c r="U68" s="283"/>
    </row>
    <row r="69" spans="2:21" ht="18.75" x14ac:dyDescent="0.25">
      <c r="C69" s="1"/>
      <c r="H69" s="251"/>
      <c r="I69" s="53"/>
      <c r="J69" s="53"/>
      <c r="K69" s="53"/>
      <c r="L69" s="168"/>
      <c r="M69" s="146"/>
      <c r="N69" s="53"/>
      <c r="P69" s="283"/>
      <c r="Q69" s="283"/>
      <c r="R69" s="283"/>
      <c r="S69" s="283"/>
      <c r="T69" s="283"/>
      <c r="U69" s="283"/>
    </row>
    <row r="70" spans="2:21" ht="18.75" x14ac:dyDescent="0.25">
      <c r="C70" s="1"/>
      <c r="H70" s="251"/>
      <c r="I70" s="53"/>
      <c r="J70" s="53"/>
      <c r="K70" s="53"/>
      <c r="L70" s="168"/>
      <c r="M70" s="53"/>
      <c r="N70" s="53"/>
      <c r="P70" s="283"/>
      <c r="Q70" s="283"/>
      <c r="R70" s="283"/>
      <c r="S70" s="283"/>
      <c r="T70" s="283"/>
      <c r="U70" s="286"/>
    </row>
    <row r="71" spans="2:21" ht="18.75" x14ac:dyDescent="0.25">
      <c r="C71" s="1"/>
      <c r="D71" s="53"/>
      <c r="H71" s="251"/>
      <c r="I71" s="53"/>
      <c r="J71" s="53"/>
      <c r="K71" s="53"/>
      <c r="L71" s="168"/>
      <c r="M71" s="53"/>
      <c r="N71" s="53"/>
      <c r="P71" s="283"/>
      <c r="Q71" s="283"/>
      <c r="R71" s="283"/>
      <c r="S71" s="283"/>
      <c r="T71" s="283"/>
      <c r="U71" s="283"/>
    </row>
    <row r="72" spans="2:21" ht="18.75" x14ac:dyDescent="0.25">
      <c r="C72" s="1"/>
      <c r="D72" s="1"/>
      <c r="H72" s="251"/>
      <c r="I72" s="53"/>
      <c r="J72" s="53"/>
      <c r="K72" s="53"/>
      <c r="L72" s="168"/>
      <c r="M72" s="53"/>
      <c r="N72" s="53"/>
      <c r="P72" s="283"/>
      <c r="Q72" s="283"/>
      <c r="R72" s="283"/>
      <c r="S72" s="283"/>
      <c r="T72" s="283"/>
      <c r="U72" s="283"/>
    </row>
    <row r="73" spans="2:21" ht="18.75" x14ac:dyDescent="0.25">
      <c r="P73" s="283"/>
      <c r="Q73" s="283"/>
      <c r="R73" s="283"/>
      <c r="S73" s="283"/>
      <c r="T73" s="283"/>
      <c r="U73" s="283"/>
    </row>
    <row r="74" spans="2:21" ht="18.75" x14ac:dyDescent="0.25">
      <c r="P74" s="283"/>
      <c r="Q74" s="283"/>
      <c r="R74" s="283"/>
      <c r="S74" s="283"/>
      <c r="T74" s="283"/>
      <c r="U74" s="283"/>
    </row>
    <row r="75" spans="2:21" ht="18.75" x14ac:dyDescent="0.25">
      <c r="P75" s="283"/>
      <c r="Q75" s="283"/>
      <c r="R75" s="283"/>
      <c r="S75" s="283"/>
      <c r="T75" s="283"/>
      <c r="U75" s="283"/>
    </row>
    <row r="76" spans="2:21" ht="18.75" x14ac:dyDescent="0.25">
      <c r="P76" s="283"/>
      <c r="Q76" s="283"/>
      <c r="R76" s="283"/>
      <c r="S76" s="287"/>
      <c r="T76" s="283"/>
      <c r="U76" s="283"/>
    </row>
    <row r="77" spans="2:21" ht="18.75" x14ac:dyDescent="0.3">
      <c r="P77" s="283"/>
      <c r="Q77" s="288"/>
      <c r="R77" s="289"/>
      <c r="S77" s="283"/>
      <c r="T77" s="283"/>
      <c r="U77" s="283"/>
    </row>
    <row r="78" spans="2:21" ht="18.75" x14ac:dyDescent="0.25">
      <c r="P78" s="290"/>
      <c r="Q78" s="283"/>
      <c r="R78" s="283"/>
      <c r="S78" s="283"/>
      <c r="T78" s="283"/>
      <c r="U78" s="283"/>
    </row>
    <row r="79" spans="2:21" ht="18.75" x14ac:dyDescent="0.25">
      <c r="P79" s="283"/>
      <c r="Q79" s="283"/>
      <c r="R79" s="283"/>
      <c r="S79" s="287"/>
      <c r="T79" s="283"/>
      <c r="U79" s="283"/>
    </row>
    <row r="80" spans="2:21" ht="18.75" x14ac:dyDescent="0.25">
      <c r="P80" s="283"/>
      <c r="Q80" s="283"/>
      <c r="R80" s="283"/>
      <c r="S80" s="287"/>
      <c r="T80" s="283"/>
      <c r="U80" s="283"/>
    </row>
    <row r="81" spans="16:21" ht="18.75" x14ac:dyDescent="0.25">
      <c r="P81" s="283"/>
      <c r="Q81" s="283"/>
      <c r="R81" s="283"/>
      <c r="S81" s="287"/>
      <c r="T81" s="283"/>
      <c r="U81" s="283"/>
    </row>
    <row r="82" spans="16:21" ht="18.75" x14ac:dyDescent="0.25">
      <c r="P82" s="283"/>
      <c r="Q82" s="283"/>
      <c r="R82" s="283"/>
      <c r="S82" s="287"/>
      <c r="T82" s="283"/>
      <c r="U82" s="283"/>
    </row>
    <row r="83" spans="16:21" ht="18.75" x14ac:dyDescent="0.25">
      <c r="P83" s="283"/>
      <c r="Q83" s="283"/>
      <c r="R83" s="283"/>
      <c r="S83" s="287"/>
      <c r="T83" s="283"/>
      <c r="U83" s="283"/>
    </row>
    <row r="84" spans="16:21" ht="18.75" x14ac:dyDescent="0.25">
      <c r="P84" s="283"/>
      <c r="Q84" s="283"/>
      <c r="R84" s="283"/>
      <c r="S84" s="287"/>
      <c r="T84" s="283"/>
      <c r="U84" s="283"/>
    </row>
    <row r="85" spans="16:21" ht="18.75" x14ac:dyDescent="0.25">
      <c r="P85" s="283"/>
      <c r="Q85" s="283"/>
      <c r="R85" s="283"/>
      <c r="S85" s="287"/>
      <c r="T85" s="283"/>
      <c r="U85" s="283"/>
    </row>
    <row r="86" spans="16:21" ht="18.75" x14ac:dyDescent="0.25">
      <c r="P86" s="283"/>
      <c r="Q86" s="283"/>
      <c r="R86" s="283"/>
      <c r="S86" s="287"/>
      <c r="T86" s="283"/>
      <c r="U86" s="283"/>
    </row>
    <row r="87" spans="16:21" ht="18.75" x14ac:dyDescent="0.25">
      <c r="P87" s="283"/>
      <c r="Q87" s="283"/>
      <c r="R87" s="283"/>
      <c r="S87" s="287"/>
      <c r="T87" s="283"/>
      <c r="U87" s="283"/>
    </row>
    <row r="88" spans="16:21" ht="18.75" x14ac:dyDescent="0.25">
      <c r="P88" s="283"/>
      <c r="Q88" s="283"/>
      <c r="R88" s="283"/>
      <c r="S88" s="291"/>
      <c r="T88" s="283"/>
      <c r="U88" s="283"/>
    </row>
    <row r="89" spans="16:21" ht="18.75" x14ac:dyDescent="0.25">
      <c r="P89" s="292"/>
      <c r="Q89" s="283"/>
      <c r="R89" s="283"/>
      <c r="S89" s="283"/>
      <c r="T89" s="283"/>
      <c r="U89" s="283"/>
    </row>
    <row r="90" spans="16:21" ht="18.75" x14ac:dyDescent="0.25">
      <c r="P90" s="283"/>
      <c r="Q90" s="283"/>
      <c r="R90" s="283"/>
      <c r="S90" s="283"/>
      <c r="T90" s="283"/>
      <c r="U90" s="283"/>
    </row>
    <row r="91" spans="16:21" ht="18.75" x14ac:dyDescent="0.25">
      <c r="P91" s="283"/>
      <c r="Q91" s="283"/>
      <c r="R91" s="283"/>
      <c r="S91" s="283"/>
      <c r="T91" s="283"/>
      <c r="U91" s="283"/>
    </row>
    <row r="92" spans="16:21" ht="18.75" x14ac:dyDescent="0.25">
      <c r="P92" s="283"/>
      <c r="Q92" s="283"/>
      <c r="R92" s="283"/>
      <c r="S92" s="283"/>
      <c r="T92" s="283"/>
      <c r="U92" s="283"/>
    </row>
    <row r="93" spans="16:21" ht="18.75" x14ac:dyDescent="0.25">
      <c r="P93" s="283"/>
      <c r="Q93" s="283"/>
      <c r="R93" s="283"/>
      <c r="S93" s="283"/>
      <c r="T93" s="283"/>
      <c r="U93" s="286"/>
    </row>
    <row r="94" spans="16:21" ht="18.75" x14ac:dyDescent="0.25">
      <c r="P94" s="283"/>
      <c r="Q94" s="283"/>
      <c r="R94" s="283"/>
      <c r="S94" s="283"/>
      <c r="T94" s="283"/>
      <c r="U94" s="286"/>
    </row>
    <row r="95" spans="16:21" ht="18.75" x14ac:dyDescent="0.25">
      <c r="P95" s="283"/>
      <c r="Q95" s="283"/>
      <c r="R95" s="283"/>
      <c r="S95" s="283"/>
      <c r="T95" s="283"/>
      <c r="U95" s="286"/>
    </row>
    <row r="96" spans="16:21" ht="18.75" x14ac:dyDescent="0.25">
      <c r="P96" s="283"/>
      <c r="Q96" s="283"/>
      <c r="R96" s="283"/>
      <c r="S96" s="283"/>
      <c r="T96" s="283"/>
      <c r="U96" s="286"/>
    </row>
    <row r="97" spans="16:21" ht="18.75" x14ac:dyDescent="0.25">
      <c r="P97" s="292"/>
      <c r="Q97" s="283"/>
      <c r="R97" s="283"/>
      <c r="S97" s="292"/>
      <c r="T97" s="283"/>
      <c r="U97" s="283"/>
    </row>
    <row r="98" spans="16:21" ht="18.75" x14ac:dyDescent="0.25">
      <c r="P98" s="292"/>
      <c r="Q98" s="283"/>
      <c r="R98" s="283"/>
      <c r="S98" s="283"/>
      <c r="T98" s="283"/>
      <c r="U98" s="283"/>
    </row>
    <row r="99" spans="16:21" ht="18.75" x14ac:dyDescent="0.25">
      <c r="P99" s="283"/>
      <c r="Q99" s="283"/>
      <c r="R99" s="283"/>
      <c r="S99" s="283"/>
      <c r="T99" s="283"/>
      <c r="U99" s="283"/>
    </row>
    <row r="100" spans="16:21" ht="18.75" x14ac:dyDescent="0.25">
      <c r="P100" s="283"/>
      <c r="Q100" s="283"/>
      <c r="R100" s="283"/>
      <c r="S100" s="283"/>
      <c r="T100" s="283"/>
      <c r="U100" s="283"/>
    </row>
    <row r="101" spans="16:21" ht="18.75" x14ac:dyDescent="0.25">
      <c r="P101" s="283"/>
      <c r="Q101" s="283"/>
      <c r="R101" s="283"/>
      <c r="S101" s="283"/>
      <c r="T101" s="283"/>
      <c r="U101" s="283"/>
    </row>
    <row r="102" spans="16:21" ht="18.75" x14ac:dyDescent="0.25">
      <c r="P102" s="283"/>
      <c r="Q102" s="283"/>
      <c r="R102" s="283"/>
      <c r="S102" s="283"/>
      <c r="T102" s="283"/>
      <c r="U102" s="283"/>
    </row>
    <row r="103" spans="16:21" ht="18.75" x14ac:dyDescent="0.25">
      <c r="P103" s="283"/>
      <c r="Q103" s="283"/>
      <c r="R103" s="283"/>
      <c r="S103" s="283"/>
      <c r="T103" s="283"/>
      <c r="U103" s="283"/>
    </row>
    <row r="104" spans="16:21" ht="18.75" x14ac:dyDescent="0.25">
      <c r="P104" s="283"/>
      <c r="Q104" s="283"/>
      <c r="R104" s="283"/>
      <c r="S104" s="283"/>
      <c r="T104" s="283"/>
      <c r="U104" s="283"/>
    </row>
    <row r="105" spans="16:21" ht="18.75" x14ac:dyDescent="0.25">
      <c r="P105" s="283"/>
      <c r="Q105" s="283"/>
      <c r="R105" s="283"/>
      <c r="S105" s="283"/>
      <c r="T105" s="283"/>
      <c r="U105" s="283"/>
    </row>
    <row r="106" spans="16:21" ht="18.75" x14ac:dyDescent="0.25">
      <c r="P106" s="283"/>
      <c r="Q106" s="283"/>
      <c r="R106" s="283"/>
      <c r="S106" s="283"/>
      <c r="T106" s="283"/>
      <c r="U106" s="283"/>
    </row>
    <row r="107" spans="16:21" ht="18.75" x14ac:dyDescent="0.25">
      <c r="P107" s="283"/>
      <c r="Q107" s="283"/>
      <c r="R107" s="283"/>
      <c r="S107" s="292"/>
      <c r="T107" s="283"/>
      <c r="U107" s="283"/>
    </row>
    <row r="108" spans="16:21" ht="18.75" x14ac:dyDescent="0.25">
      <c r="P108" s="283"/>
      <c r="Q108" s="283"/>
      <c r="R108" s="283"/>
      <c r="S108" s="283"/>
      <c r="T108" s="283"/>
      <c r="U108" s="283"/>
    </row>
    <row r="109" spans="16:21" ht="18.75" x14ac:dyDescent="0.25">
      <c r="P109" s="282"/>
      <c r="Q109" s="285"/>
      <c r="R109" s="283"/>
      <c r="S109" s="283"/>
      <c r="T109" s="283"/>
      <c r="U109" s="283"/>
    </row>
    <row r="110" spans="16:21" ht="18.75" x14ac:dyDescent="0.25">
      <c r="P110" s="285"/>
      <c r="Q110" s="285"/>
      <c r="R110" s="283"/>
      <c r="S110" s="283"/>
      <c r="T110" s="283"/>
      <c r="U110" s="283"/>
    </row>
    <row r="111" spans="16:21" ht="18.75" x14ac:dyDescent="0.25">
      <c r="P111" s="285"/>
      <c r="Q111" s="285"/>
      <c r="R111" s="290"/>
      <c r="S111" s="283"/>
      <c r="T111" s="283"/>
      <c r="U111" s="283"/>
    </row>
    <row r="112" spans="16:21" ht="18.75" x14ac:dyDescent="0.25">
      <c r="P112" s="285"/>
      <c r="Q112" s="285"/>
      <c r="R112" s="290"/>
      <c r="S112" s="283"/>
      <c r="T112" s="283"/>
      <c r="U112" s="283"/>
    </row>
    <row r="113" spans="16:21" ht="18.75" x14ac:dyDescent="0.25">
      <c r="P113" s="293"/>
      <c r="Q113" s="293"/>
      <c r="R113" s="290"/>
      <c r="S113" s="283"/>
      <c r="T113" s="283"/>
      <c r="U113" s="283"/>
    </row>
    <row r="114" spans="16:21" ht="18.75" x14ac:dyDescent="0.25">
      <c r="P114" s="295"/>
      <c r="Q114" s="293"/>
      <c r="R114" s="290"/>
      <c r="S114" s="283"/>
      <c r="T114" s="283"/>
      <c r="U114" s="283"/>
    </row>
    <row r="115" spans="16:21" ht="18.75" x14ac:dyDescent="0.25">
      <c r="P115" s="296"/>
      <c r="Q115" s="293"/>
      <c r="R115" s="290"/>
      <c r="S115" s="283"/>
      <c r="T115" s="283"/>
      <c r="U115" s="283"/>
    </row>
    <row r="116" spans="16:21" ht="18.75" x14ac:dyDescent="0.25">
      <c r="P116" s="296"/>
      <c r="Q116" s="293"/>
      <c r="R116" s="297"/>
      <c r="S116" s="283"/>
      <c r="T116" s="283"/>
      <c r="U116" s="283"/>
    </row>
    <row r="117" spans="16:21" ht="18.75" x14ac:dyDescent="0.25">
      <c r="P117" s="283"/>
      <c r="Q117" s="283"/>
      <c r="R117" s="283"/>
      <c r="S117" s="283"/>
      <c r="T117" s="283"/>
      <c r="U117" s="283"/>
    </row>
    <row r="118" spans="16:21" ht="18.75" x14ac:dyDescent="0.25">
      <c r="P118" s="292"/>
      <c r="Q118" s="283"/>
      <c r="R118" s="283"/>
      <c r="S118" s="283"/>
      <c r="T118" s="283"/>
      <c r="U118" s="283"/>
    </row>
    <row r="119" spans="16:21" ht="18.75" x14ac:dyDescent="0.25">
      <c r="P119" s="283"/>
      <c r="Q119" s="283"/>
      <c r="R119" s="283"/>
      <c r="S119" s="283"/>
      <c r="T119" s="283"/>
      <c r="U119" s="283"/>
    </row>
    <row r="120" spans="16:21" ht="18.75" x14ac:dyDescent="0.25">
      <c r="P120" s="283"/>
      <c r="Q120" s="283"/>
      <c r="R120" s="283"/>
      <c r="S120" s="283"/>
      <c r="T120" s="283"/>
      <c r="U120" s="283"/>
    </row>
    <row r="121" spans="16:21" ht="18.75" x14ac:dyDescent="0.25">
      <c r="P121" s="283"/>
      <c r="Q121" s="283"/>
      <c r="R121" s="283"/>
      <c r="S121" s="283"/>
      <c r="T121" s="283"/>
      <c r="U121" s="283"/>
    </row>
    <row r="122" spans="16:21" ht="18.75" x14ac:dyDescent="0.25">
      <c r="P122" s="283"/>
      <c r="Q122" s="283"/>
      <c r="R122" s="283"/>
      <c r="S122" s="283"/>
      <c r="T122" s="283"/>
      <c r="U122" s="283"/>
    </row>
    <row r="123" spans="16:21" ht="18.75" x14ac:dyDescent="0.25">
      <c r="P123" s="283"/>
      <c r="Q123" s="283"/>
      <c r="R123" s="283"/>
      <c r="S123" s="283"/>
      <c r="T123" s="283"/>
      <c r="U123" s="283"/>
    </row>
    <row r="124" spans="16:21" ht="18.75" x14ac:dyDescent="0.25">
      <c r="P124" s="283"/>
      <c r="Q124" s="283"/>
      <c r="R124" s="283"/>
      <c r="S124" s="283"/>
      <c r="T124" s="283"/>
      <c r="U124" s="283"/>
    </row>
    <row r="125" spans="16:21" ht="18.75" x14ac:dyDescent="0.25">
      <c r="P125" s="283"/>
      <c r="Q125" s="283"/>
      <c r="R125" s="283"/>
      <c r="S125" s="283"/>
      <c r="T125" s="283"/>
      <c r="U125" s="283"/>
    </row>
    <row r="126" spans="16:21" ht="18.75" x14ac:dyDescent="0.25">
      <c r="P126" s="283"/>
      <c r="Q126" s="283"/>
      <c r="R126" s="283"/>
      <c r="S126" s="283"/>
      <c r="T126" s="283"/>
      <c r="U126" s="283"/>
    </row>
    <row r="127" spans="16:21" ht="18.75" x14ac:dyDescent="0.25">
      <c r="P127" s="283"/>
      <c r="Q127" s="283"/>
      <c r="R127" s="297"/>
      <c r="S127" s="283"/>
      <c r="T127" s="283"/>
      <c r="U127" s="283"/>
    </row>
    <row r="128" spans="16:21" ht="18.75" x14ac:dyDescent="0.25">
      <c r="P128" s="298"/>
      <c r="Q128" s="283"/>
      <c r="R128" s="283"/>
      <c r="S128" s="283"/>
      <c r="T128" s="283"/>
      <c r="U128" s="283"/>
    </row>
    <row r="129" spans="16:21" ht="18.75" x14ac:dyDescent="0.25">
      <c r="P129" s="283"/>
      <c r="Q129" s="283"/>
      <c r="R129" s="283"/>
      <c r="S129" s="283"/>
      <c r="T129" s="283"/>
      <c r="U129" s="283"/>
    </row>
    <row r="130" spans="16:21" ht="18.75" x14ac:dyDescent="0.25">
      <c r="P130" s="283"/>
      <c r="Q130" s="283"/>
      <c r="R130" s="283"/>
      <c r="S130" s="283"/>
      <c r="T130" s="283"/>
      <c r="U130" s="283"/>
    </row>
    <row r="131" spans="16:21" ht="18.75" x14ac:dyDescent="0.25">
      <c r="P131" s="283"/>
      <c r="Q131" s="283"/>
      <c r="R131" s="297"/>
      <c r="S131" s="283"/>
      <c r="T131" s="283"/>
      <c r="U131" s="283"/>
    </row>
    <row r="132" spans="16:21" ht="18.75" x14ac:dyDescent="0.25">
      <c r="P132" s="283"/>
      <c r="Q132" s="283"/>
      <c r="R132" s="283"/>
      <c r="S132" s="283"/>
      <c r="T132" s="283"/>
      <c r="U132" s="283"/>
    </row>
    <row r="133" spans="16:21" ht="18.75" x14ac:dyDescent="0.25">
      <c r="P133" s="283"/>
      <c r="Q133" s="283"/>
      <c r="R133" s="283"/>
      <c r="S133" s="283"/>
      <c r="T133" s="283"/>
      <c r="U133" s="283"/>
    </row>
    <row r="134" spans="16:21" ht="18.75" x14ac:dyDescent="0.3">
      <c r="P134" s="283"/>
      <c r="Q134" s="283"/>
      <c r="R134" s="283"/>
      <c r="S134" s="283"/>
      <c r="T134" s="289"/>
      <c r="U134" s="289"/>
    </row>
    <row r="135" spans="16:21" ht="18.75" x14ac:dyDescent="0.3">
      <c r="P135" s="283"/>
      <c r="Q135" s="283"/>
      <c r="R135" s="283"/>
      <c r="S135" s="283"/>
      <c r="T135" s="289"/>
      <c r="U135" s="289"/>
    </row>
    <row r="136" spans="16:21" ht="18.75" x14ac:dyDescent="0.3">
      <c r="P136" s="283"/>
      <c r="Q136" s="283"/>
      <c r="R136" s="283"/>
      <c r="S136" s="283"/>
      <c r="T136" s="289"/>
      <c r="U136" s="289"/>
    </row>
    <row r="137" spans="16:21" ht="18.75" x14ac:dyDescent="0.3">
      <c r="P137" s="283"/>
      <c r="Q137" s="283"/>
      <c r="R137" s="290"/>
      <c r="S137" s="283"/>
      <c r="T137" s="289"/>
      <c r="U137" s="289"/>
    </row>
    <row r="138" spans="16:21" ht="18.75" x14ac:dyDescent="0.3">
      <c r="P138" s="283"/>
      <c r="Q138" s="283"/>
      <c r="R138" s="283"/>
      <c r="S138" s="283"/>
      <c r="T138" s="289"/>
      <c r="U138" s="289"/>
    </row>
    <row r="139" spans="16:21" ht="18.75" x14ac:dyDescent="0.3">
      <c r="P139" s="283"/>
      <c r="Q139" s="283"/>
      <c r="R139" s="289"/>
      <c r="S139" s="283"/>
      <c r="T139" s="289"/>
      <c r="U139" s="289"/>
    </row>
    <row r="140" spans="16:21" ht="18.75" x14ac:dyDescent="0.3">
      <c r="P140" s="283"/>
      <c r="Q140" s="283"/>
      <c r="R140" s="289"/>
      <c r="S140" s="283"/>
      <c r="T140" s="289"/>
      <c r="U140" s="289"/>
    </row>
    <row r="141" spans="16:21" ht="18.75" x14ac:dyDescent="0.3">
      <c r="P141" s="283"/>
      <c r="Q141" s="283"/>
      <c r="R141" s="289"/>
      <c r="S141" s="283"/>
      <c r="T141" s="289"/>
      <c r="U141" s="289"/>
    </row>
    <row r="142" spans="16:21" ht="18.75" x14ac:dyDescent="0.3">
      <c r="P142" s="283"/>
      <c r="Q142" s="283"/>
      <c r="R142" s="289"/>
      <c r="S142" s="283"/>
      <c r="T142" s="289"/>
      <c r="U142" s="289"/>
    </row>
    <row r="143" spans="16:21" ht="18.75" x14ac:dyDescent="0.3">
      <c r="P143" s="283"/>
      <c r="Q143" s="283"/>
      <c r="R143" s="289"/>
      <c r="S143" s="283"/>
      <c r="T143" s="289"/>
      <c r="U143" s="289"/>
    </row>
    <row r="144" spans="16:21" ht="18.75" x14ac:dyDescent="0.3">
      <c r="P144" s="283"/>
      <c r="Q144" s="283"/>
      <c r="R144" s="289"/>
      <c r="S144" s="290"/>
      <c r="T144" s="289"/>
      <c r="U144" s="289"/>
    </row>
    <row r="145" spans="16:21" ht="18.75" x14ac:dyDescent="0.3">
      <c r="P145" s="289"/>
      <c r="Q145" s="289"/>
      <c r="R145" s="289"/>
      <c r="S145" s="292"/>
      <c r="T145" s="289"/>
      <c r="U145" s="289"/>
    </row>
    <row r="146" spans="16:21" ht="18.75" x14ac:dyDescent="0.3">
      <c r="P146" s="289"/>
      <c r="Q146" s="289"/>
      <c r="R146" s="289"/>
      <c r="S146" s="289"/>
      <c r="T146" s="289"/>
      <c r="U146" s="289"/>
    </row>
    <row r="147" spans="16:21" ht="18.75" x14ac:dyDescent="0.3">
      <c r="P147" s="283"/>
      <c r="Q147" s="283"/>
      <c r="R147" s="283"/>
      <c r="S147" s="283"/>
      <c r="T147" s="289"/>
      <c r="U147" s="289"/>
    </row>
    <row r="148" spans="16:21" ht="18.75" x14ac:dyDescent="0.3">
      <c r="P148" s="283"/>
      <c r="Q148" s="283"/>
      <c r="R148" s="283"/>
      <c r="S148" s="283"/>
      <c r="T148" s="289"/>
      <c r="U148" s="289"/>
    </row>
    <row r="149" spans="16:21" ht="18.75" x14ac:dyDescent="0.3">
      <c r="P149" s="283"/>
      <c r="Q149" s="283"/>
      <c r="R149" s="283"/>
      <c r="S149" s="283"/>
      <c r="T149" s="289"/>
      <c r="U149" s="289"/>
    </row>
    <row r="150" spans="16:21" ht="18.75" x14ac:dyDescent="0.3">
      <c r="P150" s="283"/>
      <c r="Q150" s="283"/>
      <c r="R150" s="290"/>
      <c r="S150" s="283"/>
      <c r="T150" s="289"/>
      <c r="U150" s="289"/>
    </row>
    <row r="151" spans="16:21" ht="18.75" x14ac:dyDescent="0.3">
      <c r="P151" s="283"/>
      <c r="Q151" s="283"/>
      <c r="R151" s="283"/>
      <c r="S151" s="283"/>
      <c r="T151" s="289"/>
      <c r="U151" s="289"/>
    </row>
    <row r="152" spans="16:21" ht="18.75" x14ac:dyDescent="0.3">
      <c r="P152" s="283"/>
      <c r="Q152" s="283"/>
      <c r="R152" s="283"/>
      <c r="S152" s="283"/>
      <c r="T152" s="289"/>
      <c r="U152" s="289"/>
    </row>
    <row r="153" spans="16:21" ht="18.75" x14ac:dyDescent="0.3">
      <c r="P153" s="283"/>
      <c r="Q153" s="283"/>
      <c r="R153" s="289"/>
      <c r="S153" s="283"/>
      <c r="T153" s="289"/>
      <c r="U153" s="289"/>
    </row>
    <row r="154" spans="16:21" ht="18.75" x14ac:dyDescent="0.3">
      <c r="P154" s="283"/>
      <c r="Q154" s="283"/>
      <c r="R154" s="289"/>
      <c r="S154" s="283"/>
      <c r="T154" s="289"/>
      <c r="U154" s="289"/>
    </row>
    <row r="155" spans="16:21" ht="18.75" x14ac:dyDescent="0.3">
      <c r="P155" s="283"/>
      <c r="Q155" s="283"/>
      <c r="R155" s="289"/>
      <c r="S155" s="283"/>
      <c r="T155" s="289"/>
      <c r="U155" s="289"/>
    </row>
    <row r="156" spans="16:21" ht="18.75" x14ac:dyDescent="0.3">
      <c r="P156" s="283"/>
      <c r="Q156" s="283"/>
      <c r="R156" s="289"/>
      <c r="S156" s="283"/>
      <c r="T156" s="289"/>
      <c r="U156" s="289"/>
    </row>
    <row r="157" spans="16:21" ht="18.75" x14ac:dyDescent="0.3">
      <c r="P157" s="289"/>
      <c r="Q157" s="289"/>
      <c r="R157" s="289"/>
      <c r="S157" s="292"/>
      <c r="T157" s="289"/>
      <c r="U157" s="289"/>
    </row>
    <row r="158" spans="16:21" ht="18.75" x14ac:dyDescent="0.3">
      <c r="P158" s="299"/>
      <c r="Q158" s="289"/>
      <c r="R158" s="289"/>
      <c r="S158" s="289"/>
      <c r="T158" s="289"/>
      <c r="U158" s="289"/>
    </row>
    <row r="159" spans="16:21" ht="18.75" x14ac:dyDescent="0.3">
      <c r="P159" s="283"/>
      <c r="Q159" s="283"/>
      <c r="R159" s="283"/>
      <c r="S159" s="283"/>
      <c r="T159" s="289"/>
      <c r="U159" s="289"/>
    </row>
    <row r="160" spans="16:21" ht="18.75" x14ac:dyDescent="0.3">
      <c r="P160" s="283"/>
      <c r="Q160" s="283"/>
      <c r="R160" s="283"/>
      <c r="S160" s="283"/>
      <c r="T160" s="289"/>
      <c r="U160" s="289"/>
    </row>
    <row r="161" spans="16:21" ht="18.75" x14ac:dyDescent="0.3">
      <c r="P161" s="283"/>
      <c r="Q161" s="283"/>
      <c r="R161" s="283"/>
      <c r="S161" s="283"/>
      <c r="T161" s="289"/>
      <c r="U161" s="289"/>
    </row>
    <row r="162" spans="16:21" ht="18.75" x14ac:dyDescent="0.3">
      <c r="P162" s="283"/>
      <c r="Q162" s="283"/>
      <c r="R162" s="294"/>
      <c r="S162" s="283"/>
      <c r="T162" s="289"/>
      <c r="U162" s="289"/>
    </row>
    <row r="163" spans="16:21" ht="18.75" x14ac:dyDescent="0.3">
      <c r="P163" s="283"/>
      <c r="Q163" s="283"/>
      <c r="R163" s="283"/>
      <c r="S163" s="283"/>
      <c r="T163" s="289"/>
      <c r="U163" s="289"/>
    </row>
    <row r="164" spans="16:21" ht="18.75" x14ac:dyDescent="0.3">
      <c r="P164" s="283"/>
      <c r="Q164" s="283"/>
      <c r="R164" s="283"/>
      <c r="S164" s="283"/>
      <c r="T164" s="289"/>
      <c r="U164" s="289"/>
    </row>
    <row r="165" spans="16:21" ht="18.75" x14ac:dyDescent="0.3">
      <c r="P165" s="283"/>
      <c r="Q165" s="283"/>
      <c r="R165" s="283"/>
      <c r="S165" s="283"/>
      <c r="T165" s="289"/>
      <c r="U165" s="289"/>
    </row>
    <row r="166" spans="16:21" ht="18.75" x14ac:dyDescent="0.3">
      <c r="P166" s="283"/>
      <c r="Q166" s="283"/>
      <c r="R166" s="283"/>
      <c r="S166" s="283"/>
      <c r="T166" s="289"/>
      <c r="U166" s="289"/>
    </row>
    <row r="167" spans="16:21" ht="18.75" x14ac:dyDescent="0.3">
      <c r="P167" s="283"/>
      <c r="Q167" s="283"/>
      <c r="R167" s="283"/>
      <c r="S167" s="283"/>
      <c r="T167" s="289"/>
      <c r="U167" s="289"/>
    </row>
    <row r="168" spans="16:21" ht="18.75" x14ac:dyDescent="0.3">
      <c r="P168" s="283"/>
      <c r="Q168" s="283"/>
      <c r="R168" s="283"/>
      <c r="S168" s="283"/>
      <c r="T168" s="289"/>
      <c r="U168" s="289"/>
    </row>
    <row r="169" spans="16:21" ht="18.75" x14ac:dyDescent="0.3">
      <c r="P169" s="289"/>
      <c r="Q169" s="289"/>
      <c r="R169" s="289"/>
      <c r="S169" s="283"/>
      <c r="T169" s="289"/>
      <c r="U169" s="289"/>
    </row>
    <row r="170" spans="16:21" ht="18.75" x14ac:dyDescent="0.3">
      <c r="P170" s="299"/>
      <c r="Q170" s="289"/>
      <c r="R170" s="289"/>
      <c r="S170" s="289"/>
      <c r="T170" s="289"/>
      <c r="U170" s="289"/>
    </row>
    <row r="171" spans="16:21" ht="18.75" x14ac:dyDescent="0.3">
      <c r="P171" s="283"/>
      <c r="Q171" s="283"/>
      <c r="R171" s="283"/>
      <c r="S171" s="289"/>
      <c r="T171" s="289"/>
      <c r="U171" s="289"/>
    </row>
    <row r="172" spans="16:21" ht="18.75" x14ac:dyDescent="0.3">
      <c r="P172" s="283"/>
      <c r="Q172" s="283"/>
      <c r="R172" s="283"/>
      <c r="S172" s="289"/>
      <c r="T172" s="289"/>
      <c r="U172" s="289"/>
    </row>
    <row r="173" spans="16:21" ht="18.75" x14ac:dyDescent="0.3">
      <c r="P173" s="283"/>
      <c r="Q173" s="283"/>
      <c r="R173" s="283"/>
      <c r="S173" s="289"/>
      <c r="T173" s="289"/>
      <c r="U173" s="289"/>
    </row>
    <row r="174" spans="16:21" ht="18.75" x14ac:dyDescent="0.3">
      <c r="P174" s="283"/>
      <c r="Q174" s="283"/>
      <c r="R174" s="283"/>
      <c r="S174" s="289"/>
      <c r="T174" s="289"/>
      <c r="U174" s="289"/>
    </row>
    <row r="175" spans="16:21" ht="18.75" x14ac:dyDescent="0.3">
      <c r="P175" s="289"/>
      <c r="Q175" s="289"/>
      <c r="R175" s="299"/>
      <c r="S175" s="289"/>
      <c r="T175" s="289"/>
      <c r="U175" s="289"/>
    </row>
    <row r="176" spans="16:21" ht="18.75" x14ac:dyDescent="0.3">
      <c r="P176" s="289"/>
      <c r="Q176" s="289"/>
      <c r="R176" s="289"/>
      <c r="S176" s="289"/>
      <c r="T176" s="289"/>
      <c r="U176" s="289"/>
    </row>
    <row r="177" spans="16:21" ht="18.75" x14ac:dyDescent="0.3">
      <c r="P177" s="283"/>
      <c r="Q177" s="289"/>
      <c r="R177" s="289"/>
      <c r="S177" s="289"/>
      <c r="T177" s="289"/>
      <c r="U177" s="289"/>
    </row>
    <row r="178" spans="16:21" ht="18.75" x14ac:dyDescent="0.3">
      <c r="P178" s="283"/>
      <c r="Q178" s="289"/>
      <c r="R178" s="289"/>
      <c r="S178" s="289"/>
      <c r="T178" s="289"/>
      <c r="U178" s="289"/>
    </row>
    <row r="179" spans="16:21" ht="18.75" x14ac:dyDescent="0.3">
      <c r="P179" s="283"/>
      <c r="Q179" s="289"/>
      <c r="R179" s="289"/>
      <c r="S179" s="289"/>
      <c r="T179" s="289"/>
      <c r="U179" s="289"/>
    </row>
    <row r="180" spans="16:21" ht="18.75" x14ac:dyDescent="0.3">
      <c r="P180" s="283"/>
      <c r="Q180" s="289"/>
      <c r="R180" s="289"/>
      <c r="S180" s="289"/>
      <c r="T180" s="289"/>
      <c r="U180" s="289"/>
    </row>
    <row r="181" spans="16:21" ht="18.75" x14ac:dyDescent="0.3">
      <c r="P181" s="283"/>
      <c r="Q181" s="289"/>
      <c r="R181" s="289"/>
      <c r="S181" s="289"/>
      <c r="T181" s="289"/>
      <c r="U181" s="289"/>
    </row>
    <row r="182" spans="16:21" ht="18.75" x14ac:dyDescent="0.3">
      <c r="P182" s="289"/>
      <c r="Q182" s="289"/>
      <c r="R182" s="299"/>
      <c r="S182" s="289"/>
      <c r="T182" s="289"/>
      <c r="U182" s="289"/>
    </row>
    <row r="183" spans="16:21" ht="18.75" x14ac:dyDescent="0.3">
      <c r="P183" s="283"/>
      <c r="Q183" s="289"/>
      <c r="R183" s="289"/>
      <c r="S183" s="289"/>
      <c r="T183" s="289"/>
      <c r="U183" s="289"/>
    </row>
    <row r="184" spans="16:21" ht="18.75" x14ac:dyDescent="0.3">
      <c r="P184" s="283"/>
      <c r="Q184" s="289"/>
      <c r="R184" s="289"/>
      <c r="S184" s="289"/>
      <c r="T184" s="289"/>
      <c r="U184" s="289"/>
    </row>
    <row r="185" spans="16:21" ht="18.75" x14ac:dyDescent="0.3">
      <c r="P185" s="283"/>
      <c r="Q185" s="289"/>
      <c r="R185" s="289"/>
      <c r="S185" s="289"/>
      <c r="T185" s="289"/>
      <c r="U185" s="289"/>
    </row>
    <row r="186" spans="16:21" ht="18.75" x14ac:dyDescent="0.3">
      <c r="P186" s="283"/>
      <c r="Q186" s="289"/>
      <c r="R186" s="289"/>
      <c r="S186" s="289"/>
      <c r="T186" s="289"/>
      <c r="U186" s="289"/>
    </row>
    <row r="187" spans="16:21" ht="18.75" x14ac:dyDescent="0.3">
      <c r="P187" s="283"/>
      <c r="Q187" s="289"/>
      <c r="R187" s="289"/>
      <c r="S187" s="289"/>
      <c r="T187" s="289"/>
      <c r="U187" s="289"/>
    </row>
    <row r="188" spans="16:21" ht="18.75" x14ac:dyDescent="0.3">
      <c r="P188" s="289"/>
      <c r="Q188" s="289"/>
      <c r="R188" s="299"/>
      <c r="S188" s="289"/>
      <c r="T188" s="289"/>
      <c r="U188" s="289"/>
    </row>
  </sheetData>
  <mergeCells count="7">
    <mergeCell ref="L2:L3"/>
    <mergeCell ref="A61:B61"/>
    <mergeCell ref="J2:J3"/>
    <mergeCell ref="C2:C3"/>
    <mergeCell ref="E2:E3"/>
    <mergeCell ref="F2:F3"/>
    <mergeCell ref="A2:B3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  <pageSetUpPr fitToPage="1"/>
  </sheetPr>
  <dimension ref="A1:M68"/>
  <sheetViews>
    <sheetView tabSelected="1" topLeftCell="A46" zoomScaleNormal="100" workbookViewId="0">
      <selection activeCell="K6" sqref="K4:K6"/>
    </sheetView>
  </sheetViews>
  <sheetFormatPr defaultRowHeight="15" x14ac:dyDescent="0.25"/>
  <cols>
    <col min="1" max="1" width="5.7109375" style="1" customWidth="1"/>
    <col min="2" max="2" width="45.140625" style="1" customWidth="1"/>
    <col min="3" max="3" width="12.7109375" style="182" customWidth="1"/>
    <col min="4" max="4" width="13.5703125" style="59" customWidth="1"/>
    <col min="5" max="5" width="8.140625" style="1" customWidth="1"/>
    <col min="6" max="6" width="12.7109375" style="1" customWidth="1"/>
    <col min="7" max="7" width="2.7109375" style="1" customWidth="1"/>
    <col min="8" max="8" width="12.140625" style="55" customWidth="1"/>
    <col min="9" max="9" width="12" style="53" customWidth="1"/>
    <col min="10" max="13" width="9.140625" style="53"/>
    <col min="14" max="256" width="9.140625" style="1"/>
    <col min="257" max="257" width="5.7109375" style="1" customWidth="1"/>
    <col min="258" max="258" width="38" style="1" customWidth="1"/>
    <col min="259" max="259" width="12.7109375" style="1" customWidth="1"/>
    <col min="260" max="260" width="13.5703125" style="1" customWidth="1"/>
    <col min="261" max="261" width="7.5703125" style="1" customWidth="1"/>
    <col min="262" max="262" width="18" style="1" customWidth="1"/>
    <col min="263" max="263" width="14" style="1" customWidth="1"/>
    <col min="264" max="264" width="10.42578125" style="1" customWidth="1"/>
    <col min="265" max="512" width="9.140625" style="1"/>
    <col min="513" max="513" width="5.7109375" style="1" customWidth="1"/>
    <col min="514" max="514" width="38" style="1" customWidth="1"/>
    <col min="515" max="515" width="12.7109375" style="1" customWidth="1"/>
    <col min="516" max="516" width="13.5703125" style="1" customWidth="1"/>
    <col min="517" max="517" width="7.5703125" style="1" customWidth="1"/>
    <col min="518" max="518" width="18" style="1" customWidth="1"/>
    <col min="519" max="519" width="14" style="1" customWidth="1"/>
    <col min="520" max="520" width="10.42578125" style="1" customWidth="1"/>
    <col min="521" max="768" width="9.140625" style="1"/>
    <col min="769" max="769" width="5.7109375" style="1" customWidth="1"/>
    <col min="770" max="770" width="38" style="1" customWidth="1"/>
    <col min="771" max="771" width="12.7109375" style="1" customWidth="1"/>
    <col min="772" max="772" width="13.5703125" style="1" customWidth="1"/>
    <col min="773" max="773" width="7.5703125" style="1" customWidth="1"/>
    <col min="774" max="774" width="18" style="1" customWidth="1"/>
    <col min="775" max="775" width="14" style="1" customWidth="1"/>
    <col min="776" max="776" width="10.42578125" style="1" customWidth="1"/>
    <col min="777" max="1024" width="9.140625" style="1"/>
    <col min="1025" max="1025" width="5.7109375" style="1" customWidth="1"/>
    <col min="1026" max="1026" width="38" style="1" customWidth="1"/>
    <col min="1027" max="1027" width="12.7109375" style="1" customWidth="1"/>
    <col min="1028" max="1028" width="13.5703125" style="1" customWidth="1"/>
    <col min="1029" max="1029" width="7.5703125" style="1" customWidth="1"/>
    <col min="1030" max="1030" width="18" style="1" customWidth="1"/>
    <col min="1031" max="1031" width="14" style="1" customWidth="1"/>
    <col min="1032" max="1032" width="10.42578125" style="1" customWidth="1"/>
    <col min="1033" max="1280" width="9.140625" style="1"/>
    <col min="1281" max="1281" width="5.7109375" style="1" customWidth="1"/>
    <col min="1282" max="1282" width="38" style="1" customWidth="1"/>
    <col min="1283" max="1283" width="12.7109375" style="1" customWidth="1"/>
    <col min="1284" max="1284" width="13.5703125" style="1" customWidth="1"/>
    <col min="1285" max="1285" width="7.5703125" style="1" customWidth="1"/>
    <col min="1286" max="1286" width="18" style="1" customWidth="1"/>
    <col min="1287" max="1287" width="14" style="1" customWidth="1"/>
    <col min="1288" max="1288" width="10.42578125" style="1" customWidth="1"/>
    <col min="1289" max="1536" width="9.140625" style="1"/>
    <col min="1537" max="1537" width="5.7109375" style="1" customWidth="1"/>
    <col min="1538" max="1538" width="38" style="1" customWidth="1"/>
    <col min="1539" max="1539" width="12.7109375" style="1" customWidth="1"/>
    <col min="1540" max="1540" width="13.5703125" style="1" customWidth="1"/>
    <col min="1541" max="1541" width="7.5703125" style="1" customWidth="1"/>
    <col min="1542" max="1542" width="18" style="1" customWidth="1"/>
    <col min="1543" max="1543" width="14" style="1" customWidth="1"/>
    <col min="1544" max="1544" width="10.42578125" style="1" customWidth="1"/>
    <col min="1545" max="1792" width="9.140625" style="1"/>
    <col min="1793" max="1793" width="5.7109375" style="1" customWidth="1"/>
    <col min="1794" max="1794" width="38" style="1" customWidth="1"/>
    <col min="1795" max="1795" width="12.7109375" style="1" customWidth="1"/>
    <col min="1796" max="1796" width="13.5703125" style="1" customWidth="1"/>
    <col min="1797" max="1797" width="7.5703125" style="1" customWidth="1"/>
    <col min="1798" max="1798" width="18" style="1" customWidth="1"/>
    <col min="1799" max="1799" width="14" style="1" customWidth="1"/>
    <col min="1800" max="1800" width="10.42578125" style="1" customWidth="1"/>
    <col min="1801" max="2048" width="9.140625" style="1"/>
    <col min="2049" max="2049" width="5.7109375" style="1" customWidth="1"/>
    <col min="2050" max="2050" width="38" style="1" customWidth="1"/>
    <col min="2051" max="2051" width="12.7109375" style="1" customWidth="1"/>
    <col min="2052" max="2052" width="13.5703125" style="1" customWidth="1"/>
    <col min="2053" max="2053" width="7.5703125" style="1" customWidth="1"/>
    <col min="2054" max="2054" width="18" style="1" customWidth="1"/>
    <col min="2055" max="2055" width="14" style="1" customWidth="1"/>
    <col min="2056" max="2056" width="10.42578125" style="1" customWidth="1"/>
    <col min="2057" max="2304" width="9.140625" style="1"/>
    <col min="2305" max="2305" width="5.7109375" style="1" customWidth="1"/>
    <col min="2306" max="2306" width="38" style="1" customWidth="1"/>
    <col min="2307" max="2307" width="12.7109375" style="1" customWidth="1"/>
    <col min="2308" max="2308" width="13.5703125" style="1" customWidth="1"/>
    <col min="2309" max="2309" width="7.5703125" style="1" customWidth="1"/>
    <col min="2310" max="2310" width="18" style="1" customWidth="1"/>
    <col min="2311" max="2311" width="14" style="1" customWidth="1"/>
    <col min="2312" max="2312" width="10.42578125" style="1" customWidth="1"/>
    <col min="2313" max="2560" width="9.140625" style="1"/>
    <col min="2561" max="2561" width="5.7109375" style="1" customWidth="1"/>
    <col min="2562" max="2562" width="38" style="1" customWidth="1"/>
    <col min="2563" max="2563" width="12.7109375" style="1" customWidth="1"/>
    <col min="2564" max="2564" width="13.5703125" style="1" customWidth="1"/>
    <col min="2565" max="2565" width="7.5703125" style="1" customWidth="1"/>
    <col min="2566" max="2566" width="18" style="1" customWidth="1"/>
    <col min="2567" max="2567" width="14" style="1" customWidth="1"/>
    <col min="2568" max="2568" width="10.42578125" style="1" customWidth="1"/>
    <col min="2569" max="2816" width="9.140625" style="1"/>
    <col min="2817" max="2817" width="5.7109375" style="1" customWidth="1"/>
    <col min="2818" max="2818" width="38" style="1" customWidth="1"/>
    <col min="2819" max="2819" width="12.7109375" style="1" customWidth="1"/>
    <col min="2820" max="2820" width="13.5703125" style="1" customWidth="1"/>
    <col min="2821" max="2821" width="7.5703125" style="1" customWidth="1"/>
    <col min="2822" max="2822" width="18" style="1" customWidth="1"/>
    <col min="2823" max="2823" width="14" style="1" customWidth="1"/>
    <col min="2824" max="2824" width="10.42578125" style="1" customWidth="1"/>
    <col min="2825" max="3072" width="9.140625" style="1"/>
    <col min="3073" max="3073" width="5.7109375" style="1" customWidth="1"/>
    <col min="3074" max="3074" width="38" style="1" customWidth="1"/>
    <col min="3075" max="3075" width="12.7109375" style="1" customWidth="1"/>
    <col min="3076" max="3076" width="13.5703125" style="1" customWidth="1"/>
    <col min="3077" max="3077" width="7.5703125" style="1" customWidth="1"/>
    <col min="3078" max="3078" width="18" style="1" customWidth="1"/>
    <col min="3079" max="3079" width="14" style="1" customWidth="1"/>
    <col min="3080" max="3080" width="10.42578125" style="1" customWidth="1"/>
    <col min="3081" max="3328" width="9.140625" style="1"/>
    <col min="3329" max="3329" width="5.7109375" style="1" customWidth="1"/>
    <col min="3330" max="3330" width="38" style="1" customWidth="1"/>
    <col min="3331" max="3331" width="12.7109375" style="1" customWidth="1"/>
    <col min="3332" max="3332" width="13.5703125" style="1" customWidth="1"/>
    <col min="3333" max="3333" width="7.5703125" style="1" customWidth="1"/>
    <col min="3334" max="3334" width="18" style="1" customWidth="1"/>
    <col min="3335" max="3335" width="14" style="1" customWidth="1"/>
    <col min="3336" max="3336" width="10.42578125" style="1" customWidth="1"/>
    <col min="3337" max="3584" width="9.140625" style="1"/>
    <col min="3585" max="3585" width="5.7109375" style="1" customWidth="1"/>
    <col min="3586" max="3586" width="38" style="1" customWidth="1"/>
    <col min="3587" max="3587" width="12.7109375" style="1" customWidth="1"/>
    <col min="3588" max="3588" width="13.5703125" style="1" customWidth="1"/>
    <col min="3589" max="3589" width="7.5703125" style="1" customWidth="1"/>
    <col min="3590" max="3590" width="18" style="1" customWidth="1"/>
    <col min="3591" max="3591" width="14" style="1" customWidth="1"/>
    <col min="3592" max="3592" width="10.42578125" style="1" customWidth="1"/>
    <col min="3593" max="3840" width="9.140625" style="1"/>
    <col min="3841" max="3841" width="5.7109375" style="1" customWidth="1"/>
    <col min="3842" max="3842" width="38" style="1" customWidth="1"/>
    <col min="3843" max="3843" width="12.7109375" style="1" customWidth="1"/>
    <col min="3844" max="3844" width="13.5703125" style="1" customWidth="1"/>
    <col min="3845" max="3845" width="7.5703125" style="1" customWidth="1"/>
    <col min="3846" max="3846" width="18" style="1" customWidth="1"/>
    <col min="3847" max="3847" width="14" style="1" customWidth="1"/>
    <col min="3848" max="3848" width="10.42578125" style="1" customWidth="1"/>
    <col min="3849" max="4096" width="9.140625" style="1"/>
    <col min="4097" max="4097" width="5.7109375" style="1" customWidth="1"/>
    <col min="4098" max="4098" width="38" style="1" customWidth="1"/>
    <col min="4099" max="4099" width="12.7109375" style="1" customWidth="1"/>
    <col min="4100" max="4100" width="13.5703125" style="1" customWidth="1"/>
    <col min="4101" max="4101" width="7.5703125" style="1" customWidth="1"/>
    <col min="4102" max="4102" width="18" style="1" customWidth="1"/>
    <col min="4103" max="4103" width="14" style="1" customWidth="1"/>
    <col min="4104" max="4104" width="10.42578125" style="1" customWidth="1"/>
    <col min="4105" max="4352" width="9.140625" style="1"/>
    <col min="4353" max="4353" width="5.7109375" style="1" customWidth="1"/>
    <col min="4354" max="4354" width="38" style="1" customWidth="1"/>
    <col min="4355" max="4355" width="12.7109375" style="1" customWidth="1"/>
    <col min="4356" max="4356" width="13.5703125" style="1" customWidth="1"/>
    <col min="4357" max="4357" width="7.5703125" style="1" customWidth="1"/>
    <col min="4358" max="4358" width="18" style="1" customWidth="1"/>
    <col min="4359" max="4359" width="14" style="1" customWidth="1"/>
    <col min="4360" max="4360" width="10.42578125" style="1" customWidth="1"/>
    <col min="4361" max="4608" width="9.140625" style="1"/>
    <col min="4609" max="4609" width="5.7109375" style="1" customWidth="1"/>
    <col min="4610" max="4610" width="38" style="1" customWidth="1"/>
    <col min="4611" max="4611" width="12.7109375" style="1" customWidth="1"/>
    <col min="4612" max="4612" width="13.5703125" style="1" customWidth="1"/>
    <col min="4613" max="4613" width="7.5703125" style="1" customWidth="1"/>
    <col min="4614" max="4614" width="18" style="1" customWidth="1"/>
    <col min="4615" max="4615" width="14" style="1" customWidth="1"/>
    <col min="4616" max="4616" width="10.42578125" style="1" customWidth="1"/>
    <col min="4617" max="4864" width="9.140625" style="1"/>
    <col min="4865" max="4865" width="5.7109375" style="1" customWidth="1"/>
    <col min="4866" max="4866" width="38" style="1" customWidth="1"/>
    <col min="4867" max="4867" width="12.7109375" style="1" customWidth="1"/>
    <col min="4868" max="4868" width="13.5703125" style="1" customWidth="1"/>
    <col min="4869" max="4869" width="7.5703125" style="1" customWidth="1"/>
    <col min="4870" max="4870" width="18" style="1" customWidth="1"/>
    <col min="4871" max="4871" width="14" style="1" customWidth="1"/>
    <col min="4872" max="4872" width="10.42578125" style="1" customWidth="1"/>
    <col min="4873" max="5120" width="9.140625" style="1"/>
    <col min="5121" max="5121" width="5.7109375" style="1" customWidth="1"/>
    <col min="5122" max="5122" width="38" style="1" customWidth="1"/>
    <col min="5123" max="5123" width="12.7109375" style="1" customWidth="1"/>
    <col min="5124" max="5124" width="13.5703125" style="1" customWidth="1"/>
    <col min="5125" max="5125" width="7.5703125" style="1" customWidth="1"/>
    <col min="5126" max="5126" width="18" style="1" customWidth="1"/>
    <col min="5127" max="5127" width="14" style="1" customWidth="1"/>
    <col min="5128" max="5128" width="10.42578125" style="1" customWidth="1"/>
    <col min="5129" max="5376" width="9.140625" style="1"/>
    <col min="5377" max="5377" width="5.7109375" style="1" customWidth="1"/>
    <col min="5378" max="5378" width="38" style="1" customWidth="1"/>
    <col min="5379" max="5379" width="12.7109375" style="1" customWidth="1"/>
    <col min="5380" max="5380" width="13.5703125" style="1" customWidth="1"/>
    <col min="5381" max="5381" width="7.5703125" style="1" customWidth="1"/>
    <col min="5382" max="5382" width="18" style="1" customWidth="1"/>
    <col min="5383" max="5383" width="14" style="1" customWidth="1"/>
    <col min="5384" max="5384" width="10.42578125" style="1" customWidth="1"/>
    <col min="5385" max="5632" width="9.140625" style="1"/>
    <col min="5633" max="5633" width="5.7109375" style="1" customWidth="1"/>
    <col min="5634" max="5634" width="38" style="1" customWidth="1"/>
    <col min="5635" max="5635" width="12.7109375" style="1" customWidth="1"/>
    <col min="5636" max="5636" width="13.5703125" style="1" customWidth="1"/>
    <col min="5637" max="5637" width="7.5703125" style="1" customWidth="1"/>
    <col min="5638" max="5638" width="18" style="1" customWidth="1"/>
    <col min="5639" max="5639" width="14" style="1" customWidth="1"/>
    <col min="5640" max="5640" width="10.42578125" style="1" customWidth="1"/>
    <col min="5641" max="5888" width="9.140625" style="1"/>
    <col min="5889" max="5889" width="5.7109375" style="1" customWidth="1"/>
    <col min="5890" max="5890" width="38" style="1" customWidth="1"/>
    <col min="5891" max="5891" width="12.7109375" style="1" customWidth="1"/>
    <col min="5892" max="5892" width="13.5703125" style="1" customWidth="1"/>
    <col min="5893" max="5893" width="7.5703125" style="1" customWidth="1"/>
    <col min="5894" max="5894" width="18" style="1" customWidth="1"/>
    <col min="5895" max="5895" width="14" style="1" customWidth="1"/>
    <col min="5896" max="5896" width="10.42578125" style="1" customWidth="1"/>
    <col min="5897" max="6144" width="9.140625" style="1"/>
    <col min="6145" max="6145" width="5.7109375" style="1" customWidth="1"/>
    <col min="6146" max="6146" width="38" style="1" customWidth="1"/>
    <col min="6147" max="6147" width="12.7109375" style="1" customWidth="1"/>
    <col min="6148" max="6148" width="13.5703125" style="1" customWidth="1"/>
    <col min="6149" max="6149" width="7.5703125" style="1" customWidth="1"/>
    <col min="6150" max="6150" width="18" style="1" customWidth="1"/>
    <col min="6151" max="6151" width="14" style="1" customWidth="1"/>
    <col min="6152" max="6152" width="10.42578125" style="1" customWidth="1"/>
    <col min="6153" max="6400" width="9.140625" style="1"/>
    <col min="6401" max="6401" width="5.7109375" style="1" customWidth="1"/>
    <col min="6402" max="6402" width="38" style="1" customWidth="1"/>
    <col min="6403" max="6403" width="12.7109375" style="1" customWidth="1"/>
    <col min="6404" max="6404" width="13.5703125" style="1" customWidth="1"/>
    <col min="6405" max="6405" width="7.5703125" style="1" customWidth="1"/>
    <col min="6406" max="6406" width="18" style="1" customWidth="1"/>
    <col min="6407" max="6407" width="14" style="1" customWidth="1"/>
    <col min="6408" max="6408" width="10.42578125" style="1" customWidth="1"/>
    <col min="6409" max="6656" width="9.140625" style="1"/>
    <col min="6657" max="6657" width="5.7109375" style="1" customWidth="1"/>
    <col min="6658" max="6658" width="38" style="1" customWidth="1"/>
    <col min="6659" max="6659" width="12.7109375" style="1" customWidth="1"/>
    <col min="6660" max="6660" width="13.5703125" style="1" customWidth="1"/>
    <col min="6661" max="6661" width="7.5703125" style="1" customWidth="1"/>
    <col min="6662" max="6662" width="18" style="1" customWidth="1"/>
    <col min="6663" max="6663" width="14" style="1" customWidth="1"/>
    <col min="6664" max="6664" width="10.42578125" style="1" customWidth="1"/>
    <col min="6665" max="6912" width="9.140625" style="1"/>
    <col min="6913" max="6913" width="5.7109375" style="1" customWidth="1"/>
    <col min="6914" max="6914" width="38" style="1" customWidth="1"/>
    <col min="6915" max="6915" width="12.7109375" style="1" customWidth="1"/>
    <col min="6916" max="6916" width="13.5703125" style="1" customWidth="1"/>
    <col min="6917" max="6917" width="7.5703125" style="1" customWidth="1"/>
    <col min="6918" max="6918" width="18" style="1" customWidth="1"/>
    <col min="6919" max="6919" width="14" style="1" customWidth="1"/>
    <col min="6920" max="6920" width="10.42578125" style="1" customWidth="1"/>
    <col min="6921" max="7168" width="9.140625" style="1"/>
    <col min="7169" max="7169" width="5.7109375" style="1" customWidth="1"/>
    <col min="7170" max="7170" width="38" style="1" customWidth="1"/>
    <col min="7171" max="7171" width="12.7109375" style="1" customWidth="1"/>
    <col min="7172" max="7172" width="13.5703125" style="1" customWidth="1"/>
    <col min="7173" max="7173" width="7.5703125" style="1" customWidth="1"/>
    <col min="7174" max="7174" width="18" style="1" customWidth="1"/>
    <col min="7175" max="7175" width="14" style="1" customWidth="1"/>
    <col min="7176" max="7176" width="10.42578125" style="1" customWidth="1"/>
    <col min="7177" max="7424" width="9.140625" style="1"/>
    <col min="7425" max="7425" width="5.7109375" style="1" customWidth="1"/>
    <col min="7426" max="7426" width="38" style="1" customWidth="1"/>
    <col min="7427" max="7427" width="12.7109375" style="1" customWidth="1"/>
    <col min="7428" max="7428" width="13.5703125" style="1" customWidth="1"/>
    <col min="7429" max="7429" width="7.5703125" style="1" customWidth="1"/>
    <col min="7430" max="7430" width="18" style="1" customWidth="1"/>
    <col min="7431" max="7431" width="14" style="1" customWidth="1"/>
    <col min="7432" max="7432" width="10.42578125" style="1" customWidth="1"/>
    <col min="7433" max="7680" width="9.140625" style="1"/>
    <col min="7681" max="7681" width="5.7109375" style="1" customWidth="1"/>
    <col min="7682" max="7682" width="38" style="1" customWidth="1"/>
    <col min="7683" max="7683" width="12.7109375" style="1" customWidth="1"/>
    <col min="7684" max="7684" width="13.5703125" style="1" customWidth="1"/>
    <col min="7685" max="7685" width="7.5703125" style="1" customWidth="1"/>
    <col min="7686" max="7686" width="18" style="1" customWidth="1"/>
    <col min="7687" max="7687" width="14" style="1" customWidth="1"/>
    <col min="7688" max="7688" width="10.42578125" style="1" customWidth="1"/>
    <col min="7689" max="7936" width="9.140625" style="1"/>
    <col min="7937" max="7937" width="5.7109375" style="1" customWidth="1"/>
    <col min="7938" max="7938" width="38" style="1" customWidth="1"/>
    <col min="7939" max="7939" width="12.7109375" style="1" customWidth="1"/>
    <col min="7940" max="7940" width="13.5703125" style="1" customWidth="1"/>
    <col min="7941" max="7941" width="7.5703125" style="1" customWidth="1"/>
    <col min="7942" max="7942" width="18" style="1" customWidth="1"/>
    <col min="7943" max="7943" width="14" style="1" customWidth="1"/>
    <col min="7944" max="7944" width="10.42578125" style="1" customWidth="1"/>
    <col min="7945" max="8192" width="9.140625" style="1"/>
    <col min="8193" max="8193" width="5.7109375" style="1" customWidth="1"/>
    <col min="8194" max="8194" width="38" style="1" customWidth="1"/>
    <col min="8195" max="8195" width="12.7109375" style="1" customWidth="1"/>
    <col min="8196" max="8196" width="13.5703125" style="1" customWidth="1"/>
    <col min="8197" max="8197" width="7.5703125" style="1" customWidth="1"/>
    <col min="8198" max="8198" width="18" style="1" customWidth="1"/>
    <col min="8199" max="8199" width="14" style="1" customWidth="1"/>
    <col min="8200" max="8200" width="10.42578125" style="1" customWidth="1"/>
    <col min="8201" max="8448" width="9.140625" style="1"/>
    <col min="8449" max="8449" width="5.7109375" style="1" customWidth="1"/>
    <col min="8450" max="8450" width="38" style="1" customWidth="1"/>
    <col min="8451" max="8451" width="12.7109375" style="1" customWidth="1"/>
    <col min="8452" max="8452" width="13.5703125" style="1" customWidth="1"/>
    <col min="8453" max="8453" width="7.5703125" style="1" customWidth="1"/>
    <col min="8454" max="8454" width="18" style="1" customWidth="1"/>
    <col min="8455" max="8455" width="14" style="1" customWidth="1"/>
    <col min="8456" max="8456" width="10.42578125" style="1" customWidth="1"/>
    <col min="8457" max="8704" width="9.140625" style="1"/>
    <col min="8705" max="8705" width="5.7109375" style="1" customWidth="1"/>
    <col min="8706" max="8706" width="38" style="1" customWidth="1"/>
    <col min="8707" max="8707" width="12.7109375" style="1" customWidth="1"/>
    <col min="8708" max="8708" width="13.5703125" style="1" customWidth="1"/>
    <col min="8709" max="8709" width="7.5703125" style="1" customWidth="1"/>
    <col min="8710" max="8710" width="18" style="1" customWidth="1"/>
    <col min="8711" max="8711" width="14" style="1" customWidth="1"/>
    <col min="8712" max="8712" width="10.42578125" style="1" customWidth="1"/>
    <col min="8713" max="8960" width="9.140625" style="1"/>
    <col min="8961" max="8961" width="5.7109375" style="1" customWidth="1"/>
    <col min="8962" max="8962" width="38" style="1" customWidth="1"/>
    <col min="8963" max="8963" width="12.7109375" style="1" customWidth="1"/>
    <col min="8964" max="8964" width="13.5703125" style="1" customWidth="1"/>
    <col min="8965" max="8965" width="7.5703125" style="1" customWidth="1"/>
    <col min="8966" max="8966" width="18" style="1" customWidth="1"/>
    <col min="8967" max="8967" width="14" style="1" customWidth="1"/>
    <col min="8968" max="8968" width="10.42578125" style="1" customWidth="1"/>
    <col min="8969" max="9216" width="9.140625" style="1"/>
    <col min="9217" max="9217" width="5.7109375" style="1" customWidth="1"/>
    <col min="9218" max="9218" width="38" style="1" customWidth="1"/>
    <col min="9219" max="9219" width="12.7109375" style="1" customWidth="1"/>
    <col min="9220" max="9220" width="13.5703125" style="1" customWidth="1"/>
    <col min="9221" max="9221" width="7.5703125" style="1" customWidth="1"/>
    <col min="9222" max="9222" width="18" style="1" customWidth="1"/>
    <col min="9223" max="9223" width="14" style="1" customWidth="1"/>
    <col min="9224" max="9224" width="10.42578125" style="1" customWidth="1"/>
    <col min="9225" max="9472" width="9.140625" style="1"/>
    <col min="9473" max="9473" width="5.7109375" style="1" customWidth="1"/>
    <col min="9474" max="9474" width="38" style="1" customWidth="1"/>
    <col min="9475" max="9475" width="12.7109375" style="1" customWidth="1"/>
    <col min="9476" max="9476" width="13.5703125" style="1" customWidth="1"/>
    <col min="9477" max="9477" width="7.5703125" style="1" customWidth="1"/>
    <col min="9478" max="9478" width="18" style="1" customWidth="1"/>
    <col min="9479" max="9479" width="14" style="1" customWidth="1"/>
    <col min="9480" max="9480" width="10.42578125" style="1" customWidth="1"/>
    <col min="9481" max="9728" width="9.140625" style="1"/>
    <col min="9729" max="9729" width="5.7109375" style="1" customWidth="1"/>
    <col min="9730" max="9730" width="38" style="1" customWidth="1"/>
    <col min="9731" max="9731" width="12.7109375" style="1" customWidth="1"/>
    <col min="9732" max="9732" width="13.5703125" style="1" customWidth="1"/>
    <col min="9733" max="9733" width="7.5703125" style="1" customWidth="1"/>
    <col min="9734" max="9734" width="18" style="1" customWidth="1"/>
    <col min="9735" max="9735" width="14" style="1" customWidth="1"/>
    <col min="9736" max="9736" width="10.42578125" style="1" customWidth="1"/>
    <col min="9737" max="9984" width="9.140625" style="1"/>
    <col min="9985" max="9985" width="5.7109375" style="1" customWidth="1"/>
    <col min="9986" max="9986" width="38" style="1" customWidth="1"/>
    <col min="9987" max="9987" width="12.7109375" style="1" customWidth="1"/>
    <col min="9988" max="9988" width="13.5703125" style="1" customWidth="1"/>
    <col min="9989" max="9989" width="7.5703125" style="1" customWidth="1"/>
    <col min="9990" max="9990" width="18" style="1" customWidth="1"/>
    <col min="9991" max="9991" width="14" style="1" customWidth="1"/>
    <col min="9992" max="9992" width="10.42578125" style="1" customWidth="1"/>
    <col min="9993" max="10240" width="9.140625" style="1"/>
    <col min="10241" max="10241" width="5.7109375" style="1" customWidth="1"/>
    <col min="10242" max="10242" width="38" style="1" customWidth="1"/>
    <col min="10243" max="10243" width="12.7109375" style="1" customWidth="1"/>
    <col min="10244" max="10244" width="13.5703125" style="1" customWidth="1"/>
    <col min="10245" max="10245" width="7.5703125" style="1" customWidth="1"/>
    <col min="10246" max="10246" width="18" style="1" customWidth="1"/>
    <col min="10247" max="10247" width="14" style="1" customWidth="1"/>
    <col min="10248" max="10248" width="10.42578125" style="1" customWidth="1"/>
    <col min="10249" max="10496" width="9.140625" style="1"/>
    <col min="10497" max="10497" width="5.7109375" style="1" customWidth="1"/>
    <col min="10498" max="10498" width="38" style="1" customWidth="1"/>
    <col min="10499" max="10499" width="12.7109375" style="1" customWidth="1"/>
    <col min="10500" max="10500" width="13.5703125" style="1" customWidth="1"/>
    <col min="10501" max="10501" width="7.5703125" style="1" customWidth="1"/>
    <col min="10502" max="10502" width="18" style="1" customWidth="1"/>
    <col min="10503" max="10503" width="14" style="1" customWidth="1"/>
    <col min="10504" max="10504" width="10.42578125" style="1" customWidth="1"/>
    <col min="10505" max="10752" width="9.140625" style="1"/>
    <col min="10753" max="10753" width="5.7109375" style="1" customWidth="1"/>
    <col min="10754" max="10754" width="38" style="1" customWidth="1"/>
    <col min="10755" max="10755" width="12.7109375" style="1" customWidth="1"/>
    <col min="10756" max="10756" width="13.5703125" style="1" customWidth="1"/>
    <col min="10757" max="10757" width="7.5703125" style="1" customWidth="1"/>
    <col min="10758" max="10758" width="18" style="1" customWidth="1"/>
    <col min="10759" max="10759" width="14" style="1" customWidth="1"/>
    <col min="10760" max="10760" width="10.42578125" style="1" customWidth="1"/>
    <col min="10761" max="11008" width="9.140625" style="1"/>
    <col min="11009" max="11009" width="5.7109375" style="1" customWidth="1"/>
    <col min="11010" max="11010" width="38" style="1" customWidth="1"/>
    <col min="11011" max="11011" width="12.7109375" style="1" customWidth="1"/>
    <col min="11012" max="11012" width="13.5703125" style="1" customWidth="1"/>
    <col min="11013" max="11013" width="7.5703125" style="1" customWidth="1"/>
    <col min="11014" max="11014" width="18" style="1" customWidth="1"/>
    <col min="11015" max="11015" width="14" style="1" customWidth="1"/>
    <col min="11016" max="11016" width="10.42578125" style="1" customWidth="1"/>
    <col min="11017" max="11264" width="9.140625" style="1"/>
    <col min="11265" max="11265" width="5.7109375" style="1" customWidth="1"/>
    <col min="11266" max="11266" width="38" style="1" customWidth="1"/>
    <col min="11267" max="11267" width="12.7109375" style="1" customWidth="1"/>
    <col min="11268" max="11268" width="13.5703125" style="1" customWidth="1"/>
    <col min="11269" max="11269" width="7.5703125" style="1" customWidth="1"/>
    <col min="11270" max="11270" width="18" style="1" customWidth="1"/>
    <col min="11271" max="11271" width="14" style="1" customWidth="1"/>
    <col min="11272" max="11272" width="10.42578125" style="1" customWidth="1"/>
    <col min="11273" max="11520" width="9.140625" style="1"/>
    <col min="11521" max="11521" width="5.7109375" style="1" customWidth="1"/>
    <col min="11522" max="11522" width="38" style="1" customWidth="1"/>
    <col min="11523" max="11523" width="12.7109375" style="1" customWidth="1"/>
    <col min="11524" max="11524" width="13.5703125" style="1" customWidth="1"/>
    <col min="11525" max="11525" width="7.5703125" style="1" customWidth="1"/>
    <col min="11526" max="11526" width="18" style="1" customWidth="1"/>
    <col min="11527" max="11527" width="14" style="1" customWidth="1"/>
    <col min="11528" max="11528" width="10.42578125" style="1" customWidth="1"/>
    <col min="11529" max="11776" width="9.140625" style="1"/>
    <col min="11777" max="11777" width="5.7109375" style="1" customWidth="1"/>
    <col min="11778" max="11778" width="38" style="1" customWidth="1"/>
    <col min="11779" max="11779" width="12.7109375" style="1" customWidth="1"/>
    <col min="11780" max="11780" width="13.5703125" style="1" customWidth="1"/>
    <col min="11781" max="11781" width="7.5703125" style="1" customWidth="1"/>
    <col min="11782" max="11782" width="18" style="1" customWidth="1"/>
    <col min="11783" max="11783" width="14" style="1" customWidth="1"/>
    <col min="11784" max="11784" width="10.42578125" style="1" customWidth="1"/>
    <col min="11785" max="12032" width="9.140625" style="1"/>
    <col min="12033" max="12033" width="5.7109375" style="1" customWidth="1"/>
    <col min="12034" max="12034" width="38" style="1" customWidth="1"/>
    <col min="12035" max="12035" width="12.7109375" style="1" customWidth="1"/>
    <col min="12036" max="12036" width="13.5703125" style="1" customWidth="1"/>
    <col min="12037" max="12037" width="7.5703125" style="1" customWidth="1"/>
    <col min="12038" max="12038" width="18" style="1" customWidth="1"/>
    <col min="12039" max="12039" width="14" style="1" customWidth="1"/>
    <col min="12040" max="12040" width="10.42578125" style="1" customWidth="1"/>
    <col min="12041" max="12288" width="9.140625" style="1"/>
    <col min="12289" max="12289" width="5.7109375" style="1" customWidth="1"/>
    <col min="12290" max="12290" width="38" style="1" customWidth="1"/>
    <col min="12291" max="12291" width="12.7109375" style="1" customWidth="1"/>
    <col min="12292" max="12292" width="13.5703125" style="1" customWidth="1"/>
    <col min="12293" max="12293" width="7.5703125" style="1" customWidth="1"/>
    <col min="12294" max="12294" width="18" style="1" customWidth="1"/>
    <col min="12295" max="12295" width="14" style="1" customWidth="1"/>
    <col min="12296" max="12296" width="10.42578125" style="1" customWidth="1"/>
    <col min="12297" max="12544" width="9.140625" style="1"/>
    <col min="12545" max="12545" width="5.7109375" style="1" customWidth="1"/>
    <col min="12546" max="12546" width="38" style="1" customWidth="1"/>
    <col min="12547" max="12547" width="12.7109375" style="1" customWidth="1"/>
    <col min="12548" max="12548" width="13.5703125" style="1" customWidth="1"/>
    <col min="12549" max="12549" width="7.5703125" style="1" customWidth="1"/>
    <col min="12550" max="12550" width="18" style="1" customWidth="1"/>
    <col min="12551" max="12551" width="14" style="1" customWidth="1"/>
    <col min="12552" max="12552" width="10.42578125" style="1" customWidth="1"/>
    <col min="12553" max="12800" width="9.140625" style="1"/>
    <col min="12801" max="12801" width="5.7109375" style="1" customWidth="1"/>
    <col min="12802" max="12802" width="38" style="1" customWidth="1"/>
    <col min="12803" max="12803" width="12.7109375" style="1" customWidth="1"/>
    <col min="12804" max="12804" width="13.5703125" style="1" customWidth="1"/>
    <col min="12805" max="12805" width="7.5703125" style="1" customWidth="1"/>
    <col min="12806" max="12806" width="18" style="1" customWidth="1"/>
    <col min="12807" max="12807" width="14" style="1" customWidth="1"/>
    <col min="12808" max="12808" width="10.42578125" style="1" customWidth="1"/>
    <col min="12809" max="13056" width="9.140625" style="1"/>
    <col min="13057" max="13057" width="5.7109375" style="1" customWidth="1"/>
    <col min="13058" max="13058" width="38" style="1" customWidth="1"/>
    <col min="13059" max="13059" width="12.7109375" style="1" customWidth="1"/>
    <col min="13060" max="13060" width="13.5703125" style="1" customWidth="1"/>
    <col min="13061" max="13061" width="7.5703125" style="1" customWidth="1"/>
    <col min="13062" max="13062" width="18" style="1" customWidth="1"/>
    <col min="13063" max="13063" width="14" style="1" customWidth="1"/>
    <col min="13064" max="13064" width="10.42578125" style="1" customWidth="1"/>
    <col min="13065" max="13312" width="9.140625" style="1"/>
    <col min="13313" max="13313" width="5.7109375" style="1" customWidth="1"/>
    <col min="13314" max="13314" width="38" style="1" customWidth="1"/>
    <col min="13315" max="13315" width="12.7109375" style="1" customWidth="1"/>
    <col min="13316" max="13316" width="13.5703125" style="1" customWidth="1"/>
    <col min="13317" max="13317" width="7.5703125" style="1" customWidth="1"/>
    <col min="13318" max="13318" width="18" style="1" customWidth="1"/>
    <col min="13319" max="13319" width="14" style="1" customWidth="1"/>
    <col min="13320" max="13320" width="10.42578125" style="1" customWidth="1"/>
    <col min="13321" max="13568" width="9.140625" style="1"/>
    <col min="13569" max="13569" width="5.7109375" style="1" customWidth="1"/>
    <col min="13570" max="13570" width="38" style="1" customWidth="1"/>
    <col min="13571" max="13571" width="12.7109375" style="1" customWidth="1"/>
    <col min="13572" max="13572" width="13.5703125" style="1" customWidth="1"/>
    <col min="13573" max="13573" width="7.5703125" style="1" customWidth="1"/>
    <col min="13574" max="13574" width="18" style="1" customWidth="1"/>
    <col min="13575" max="13575" width="14" style="1" customWidth="1"/>
    <col min="13576" max="13576" width="10.42578125" style="1" customWidth="1"/>
    <col min="13577" max="13824" width="9.140625" style="1"/>
    <col min="13825" max="13825" width="5.7109375" style="1" customWidth="1"/>
    <col min="13826" max="13826" width="38" style="1" customWidth="1"/>
    <col min="13827" max="13827" width="12.7109375" style="1" customWidth="1"/>
    <col min="13828" max="13828" width="13.5703125" style="1" customWidth="1"/>
    <col min="13829" max="13829" width="7.5703125" style="1" customWidth="1"/>
    <col min="13830" max="13830" width="18" style="1" customWidth="1"/>
    <col min="13831" max="13831" width="14" style="1" customWidth="1"/>
    <col min="13832" max="13832" width="10.42578125" style="1" customWidth="1"/>
    <col min="13833" max="14080" width="9.140625" style="1"/>
    <col min="14081" max="14081" width="5.7109375" style="1" customWidth="1"/>
    <col min="14082" max="14082" width="38" style="1" customWidth="1"/>
    <col min="14083" max="14083" width="12.7109375" style="1" customWidth="1"/>
    <col min="14084" max="14084" width="13.5703125" style="1" customWidth="1"/>
    <col min="14085" max="14085" width="7.5703125" style="1" customWidth="1"/>
    <col min="14086" max="14086" width="18" style="1" customWidth="1"/>
    <col min="14087" max="14087" width="14" style="1" customWidth="1"/>
    <col min="14088" max="14088" width="10.42578125" style="1" customWidth="1"/>
    <col min="14089" max="14336" width="9.140625" style="1"/>
    <col min="14337" max="14337" width="5.7109375" style="1" customWidth="1"/>
    <col min="14338" max="14338" width="38" style="1" customWidth="1"/>
    <col min="14339" max="14339" width="12.7109375" style="1" customWidth="1"/>
    <col min="14340" max="14340" width="13.5703125" style="1" customWidth="1"/>
    <col min="14341" max="14341" width="7.5703125" style="1" customWidth="1"/>
    <col min="14342" max="14342" width="18" style="1" customWidth="1"/>
    <col min="14343" max="14343" width="14" style="1" customWidth="1"/>
    <col min="14344" max="14344" width="10.42578125" style="1" customWidth="1"/>
    <col min="14345" max="14592" width="9.140625" style="1"/>
    <col min="14593" max="14593" width="5.7109375" style="1" customWidth="1"/>
    <col min="14594" max="14594" width="38" style="1" customWidth="1"/>
    <col min="14595" max="14595" width="12.7109375" style="1" customWidth="1"/>
    <col min="14596" max="14596" width="13.5703125" style="1" customWidth="1"/>
    <col min="14597" max="14597" width="7.5703125" style="1" customWidth="1"/>
    <col min="14598" max="14598" width="18" style="1" customWidth="1"/>
    <col min="14599" max="14599" width="14" style="1" customWidth="1"/>
    <col min="14600" max="14600" width="10.42578125" style="1" customWidth="1"/>
    <col min="14601" max="14848" width="9.140625" style="1"/>
    <col min="14849" max="14849" width="5.7109375" style="1" customWidth="1"/>
    <col min="14850" max="14850" width="38" style="1" customWidth="1"/>
    <col min="14851" max="14851" width="12.7109375" style="1" customWidth="1"/>
    <col min="14852" max="14852" width="13.5703125" style="1" customWidth="1"/>
    <col min="14853" max="14853" width="7.5703125" style="1" customWidth="1"/>
    <col min="14854" max="14854" width="18" style="1" customWidth="1"/>
    <col min="14855" max="14855" width="14" style="1" customWidth="1"/>
    <col min="14856" max="14856" width="10.42578125" style="1" customWidth="1"/>
    <col min="14857" max="15104" width="9.140625" style="1"/>
    <col min="15105" max="15105" width="5.7109375" style="1" customWidth="1"/>
    <col min="15106" max="15106" width="38" style="1" customWidth="1"/>
    <col min="15107" max="15107" width="12.7109375" style="1" customWidth="1"/>
    <col min="15108" max="15108" width="13.5703125" style="1" customWidth="1"/>
    <col min="15109" max="15109" width="7.5703125" style="1" customWidth="1"/>
    <col min="15110" max="15110" width="18" style="1" customWidth="1"/>
    <col min="15111" max="15111" width="14" style="1" customWidth="1"/>
    <col min="15112" max="15112" width="10.42578125" style="1" customWidth="1"/>
    <col min="15113" max="15360" width="9.140625" style="1"/>
    <col min="15361" max="15361" width="5.7109375" style="1" customWidth="1"/>
    <col min="15362" max="15362" width="38" style="1" customWidth="1"/>
    <col min="15363" max="15363" width="12.7109375" style="1" customWidth="1"/>
    <col min="15364" max="15364" width="13.5703125" style="1" customWidth="1"/>
    <col min="15365" max="15365" width="7.5703125" style="1" customWidth="1"/>
    <col min="15366" max="15366" width="18" style="1" customWidth="1"/>
    <col min="15367" max="15367" width="14" style="1" customWidth="1"/>
    <col min="15368" max="15368" width="10.42578125" style="1" customWidth="1"/>
    <col min="15369" max="15616" width="9.140625" style="1"/>
    <col min="15617" max="15617" width="5.7109375" style="1" customWidth="1"/>
    <col min="15618" max="15618" width="38" style="1" customWidth="1"/>
    <col min="15619" max="15619" width="12.7109375" style="1" customWidth="1"/>
    <col min="15620" max="15620" width="13.5703125" style="1" customWidth="1"/>
    <col min="15621" max="15621" width="7.5703125" style="1" customWidth="1"/>
    <col min="15622" max="15622" width="18" style="1" customWidth="1"/>
    <col min="15623" max="15623" width="14" style="1" customWidth="1"/>
    <col min="15624" max="15624" width="10.42578125" style="1" customWidth="1"/>
    <col min="15625" max="15872" width="9.140625" style="1"/>
    <col min="15873" max="15873" width="5.7109375" style="1" customWidth="1"/>
    <col min="15874" max="15874" width="38" style="1" customWidth="1"/>
    <col min="15875" max="15875" width="12.7109375" style="1" customWidth="1"/>
    <col min="15876" max="15876" width="13.5703125" style="1" customWidth="1"/>
    <col min="15877" max="15877" width="7.5703125" style="1" customWidth="1"/>
    <col min="15878" max="15878" width="18" style="1" customWidth="1"/>
    <col min="15879" max="15879" width="14" style="1" customWidth="1"/>
    <col min="15880" max="15880" width="10.42578125" style="1" customWidth="1"/>
    <col min="15881" max="16128" width="9.140625" style="1"/>
    <col min="16129" max="16129" width="5.7109375" style="1" customWidth="1"/>
    <col min="16130" max="16130" width="38" style="1" customWidth="1"/>
    <col min="16131" max="16131" width="12.7109375" style="1" customWidth="1"/>
    <col min="16132" max="16132" width="13.5703125" style="1" customWidth="1"/>
    <col min="16133" max="16133" width="7.5703125" style="1" customWidth="1"/>
    <col min="16134" max="16134" width="18" style="1" customWidth="1"/>
    <col min="16135" max="16135" width="14" style="1" customWidth="1"/>
    <col min="16136" max="16136" width="10.42578125" style="1" customWidth="1"/>
    <col min="16137" max="16384" width="9.140625" style="1"/>
  </cols>
  <sheetData>
    <row r="1" spans="1:8" x14ac:dyDescent="0.25">
      <c r="A1" s="209" t="s">
        <v>96</v>
      </c>
      <c r="B1" s="12"/>
      <c r="C1" s="177"/>
    </row>
    <row r="2" spans="1:8" ht="30" customHeight="1" x14ac:dyDescent="0.25">
      <c r="A2" s="378" t="s">
        <v>54</v>
      </c>
      <c r="B2" s="357"/>
      <c r="C2" s="355" t="s">
        <v>97</v>
      </c>
      <c r="D2" s="240" t="s">
        <v>83</v>
      </c>
      <c r="E2" s="359" t="s">
        <v>1</v>
      </c>
      <c r="F2" s="357" t="s">
        <v>2</v>
      </c>
      <c r="G2" s="36"/>
      <c r="H2" s="54"/>
    </row>
    <row r="3" spans="1:8" ht="21" customHeight="1" x14ac:dyDescent="0.25">
      <c r="A3" s="379"/>
      <c r="B3" s="358"/>
      <c r="C3" s="356"/>
      <c r="D3" s="338" t="s">
        <v>98</v>
      </c>
      <c r="E3" s="360"/>
      <c r="F3" s="358"/>
      <c r="G3" s="36"/>
    </row>
    <row r="4" spans="1:8" ht="15" customHeight="1" x14ac:dyDescent="0.25">
      <c r="A4" s="7">
        <v>3020</v>
      </c>
      <c r="B4" s="16" t="s">
        <v>5</v>
      </c>
      <c r="C4" s="183">
        <f>'92109 OK'!C4+'92116 Bib'!C4+'92118 M'!C4</f>
        <v>12052</v>
      </c>
      <c r="D4" s="75">
        <f>'92109 OK'!D4+'92116 Bib'!D4+'92118 M'!D4</f>
        <v>9381.2099999999991</v>
      </c>
      <c r="E4" s="2">
        <f t="shared" ref="E4:E9" si="0">D4/C4*100</f>
        <v>77.839445735147677</v>
      </c>
      <c r="F4" s="232">
        <f>'92109 OK'!F4+'92116 Bib'!F4+'92118 M'!F4</f>
        <v>0</v>
      </c>
      <c r="G4" s="3"/>
    </row>
    <row r="5" spans="1:8" ht="15" customHeight="1" x14ac:dyDescent="0.25">
      <c r="A5" s="8">
        <v>4010</v>
      </c>
      <c r="B5" s="13" t="s">
        <v>6</v>
      </c>
      <c r="C5" s="183">
        <f>'92109 OK'!C5+'92116 Bib'!C5+'92118 M'!C5</f>
        <v>1348839</v>
      </c>
      <c r="D5" s="75">
        <f>'92109 OK'!D5+'92116 Bib'!D5+'92118 M'!D5</f>
        <v>1312590.1299999999</v>
      </c>
      <c r="E5" s="2">
        <f t="shared" si="0"/>
        <v>97.312587343634036</v>
      </c>
      <c r="F5" s="232">
        <f>'92109 OK'!F5+'92116 Bib'!F5+'92118 M'!F5</f>
        <v>0</v>
      </c>
      <c r="G5" s="3"/>
    </row>
    <row r="6" spans="1:8" ht="15" customHeight="1" x14ac:dyDescent="0.25">
      <c r="A6" s="8">
        <v>4110</v>
      </c>
      <c r="B6" s="13" t="s">
        <v>7</v>
      </c>
      <c r="C6" s="183">
        <f>'92109 OK'!C6+'92116 Bib'!C6+'92118 M'!C6</f>
        <v>249410</v>
      </c>
      <c r="D6" s="75">
        <f>'92109 OK'!D6+'92116 Bib'!D6+'92118 M'!D6</f>
        <v>238186.2</v>
      </c>
      <c r="E6" s="2">
        <f t="shared" si="0"/>
        <v>95.499859668818416</v>
      </c>
      <c r="F6" s="232">
        <f>'92109 OK'!F6+'92116 Bib'!F6+'92118 M'!F6</f>
        <v>0</v>
      </c>
      <c r="G6" s="3"/>
    </row>
    <row r="7" spans="1:8" ht="21" customHeight="1" x14ac:dyDescent="0.25">
      <c r="A7" s="8">
        <v>4120</v>
      </c>
      <c r="B7" s="254" t="s">
        <v>90</v>
      </c>
      <c r="C7" s="183">
        <f>'92109 OK'!C7+'92116 Bib'!C7+'92118 M'!C7</f>
        <v>23463</v>
      </c>
      <c r="D7" s="75">
        <f>'92109 OK'!D7+'92116 Bib'!D7+'92118 M'!D7</f>
        <v>22981.239999999998</v>
      </c>
      <c r="E7" s="2">
        <f t="shared" si="0"/>
        <v>97.946724630268918</v>
      </c>
      <c r="F7" s="232">
        <f>'92109 OK'!F7+'92116 Bib'!F7+'92118 M'!F7</f>
        <v>0</v>
      </c>
      <c r="G7" s="3"/>
    </row>
    <row r="8" spans="1:8" ht="15" customHeight="1" x14ac:dyDescent="0.25">
      <c r="A8" s="8">
        <v>4170</v>
      </c>
      <c r="B8" s="13" t="s">
        <v>8</v>
      </c>
      <c r="C8" s="183">
        <f>'92109 OK'!C8+'92116 Bib'!C8+'92118 M'!C8</f>
        <v>358343</v>
      </c>
      <c r="D8" s="75">
        <f>'92109 OK'!D8+'92116 Bib'!D8+'92118 M'!D8</f>
        <v>334687.53999999998</v>
      </c>
      <c r="E8" s="2">
        <f t="shared" si="0"/>
        <v>93.398654361882322</v>
      </c>
      <c r="F8" s="232">
        <f>'92109 OK'!F8+'92116 Bib'!F8+'92118 M'!F8</f>
        <v>0</v>
      </c>
      <c r="G8" s="3"/>
    </row>
    <row r="9" spans="1:8" ht="15" customHeight="1" x14ac:dyDescent="0.25">
      <c r="A9" s="9">
        <v>4190</v>
      </c>
      <c r="B9" s="14" t="s">
        <v>9</v>
      </c>
      <c r="C9" s="183">
        <f>'92109 OK'!C9+'92116 Bib'!C9+'92118 M'!C9</f>
        <v>5350</v>
      </c>
      <c r="D9" s="75">
        <f>'92109 OK'!D9+'92116 Bib'!D9+'92118 M'!D9</f>
        <v>3850</v>
      </c>
      <c r="E9" s="4">
        <f t="shared" si="0"/>
        <v>71.962616822429908</v>
      </c>
      <c r="F9" s="232">
        <f>'92109 OK'!F9+'92116 Bib'!F9+'92118 M'!F9</f>
        <v>0</v>
      </c>
      <c r="G9" s="3"/>
    </row>
    <row r="10" spans="1:8" ht="15" customHeight="1" x14ac:dyDescent="0.25">
      <c r="A10" s="9">
        <v>4210</v>
      </c>
      <c r="B10" s="14" t="s">
        <v>10</v>
      </c>
      <c r="C10" s="184">
        <f>'92109 OK'!C10+'92116 Bib'!C10+'92118 M'!C10</f>
        <v>112507</v>
      </c>
      <c r="D10" s="75">
        <f>SUM(D11:D21)</f>
        <v>105687.53000000001</v>
      </c>
      <c r="E10" s="2">
        <f>D10/C10*100</f>
        <v>93.938626041046348</v>
      </c>
      <c r="F10" s="232">
        <f>'92109 OK'!F10+'92116 Bib'!F10+'92118 M'!F10</f>
        <v>0</v>
      </c>
      <c r="G10" s="3"/>
    </row>
    <row r="11" spans="1:8" ht="15" customHeight="1" x14ac:dyDescent="0.25">
      <c r="A11" s="10"/>
      <c r="B11" s="20" t="s">
        <v>11</v>
      </c>
      <c r="C11" s="185"/>
      <c r="D11" s="47">
        <f>'92109 OK'!D11+'92116 Bib'!D11+'92118 M'!D11</f>
        <v>805.3</v>
      </c>
      <c r="E11" s="5"/>
      <c r="F11" s="234"/>
      <c r="G11" s="3"/>
    </row>
    <row r="12" spans="1:8" ht="15" customHeight="1" x14ac:dyDescent="0.25">
      <c r="A12" s="10"/>
      <c r="B12" s="22" t="s">
        <v>12</v>
      </c>
      <c r="C12" s="186"/>
      <c r="D12" s="49">
        <f>'92109 OK'!D12+'92116 Bib'!D12+'92118 M'!D12</f>
        <v>1373.8</v>
      </c>
      <c r="E12" s="5"/>
      <c r="F12" s="234"/>
      <c r="G12" s="3"/>
    </row>
    <row r="13" spans="1:8" ht="15" customHeight="1" x14ac:dyDescent="0.25">
      <c r="A13" s="10"/>
      <c r="B13" s="22" t="s">
        <v>13</v>
      </c>
      <c r="C13" s="186"/>
      <c r="D13" s="49">
        <f>'92109 OK'!D13+'92116 Bib'!D13+'92118 M'!D13</f>
        <v>1023.89</v>
      </c>
      <c r="E13" s="5"/>
      <c r="F13" s="234"/>
      <c r="G13" s="3"/>
    </row>
    <row r="14" spans="1:8" ht="15" customHeight="1" x14ac:dyDescent="0.25">
      <c r="A14" s="10"/>
      <c r="B14" s="22" t="s">
        <v>14</v>
      </c>
      <c r="C14" s="186"/>
      <c r="D14" s="49">
        <f>'92109 OK'!D14+'92116 Bib'!D14+'92118 M'!D14</f>
        <v>1580.25</v>
      </c>
      <c r="E14" s="5"/>
      <c r="F14" s="234"/>
      <c r="G14" s="3"/>
    </row>
    <row r="15" spans="1:8" ht="15" customHeight="1" x14ac:dyDescent="0.25">
      <c r="A15" s="10"/>
      <c r="B15" s="22" t="s">
        <v>15</v>
      </c>
      <c r="C15" s="186"/>
      <c r="D15" s="49">
        <f>'92109 OK'!D15+'92116 Bib'!D15+'92118 M'!D15</f>
        <v>7973.48</v>
      </c>
      <c r="E15" s="5"/>
      <c r="F15" s="234"/>
      <c r="G15" s="3"/>
    </row>
    <row r="16" spans="1:8" ht="15" customHeight="1" x14ac:dyDescent="0.25">
      <c r="A16" s="10"/>
      <c r="B16" s="22" t="s">
        <v>16</v>
      </c>
      <c r="C16" s="186"/>
      <c r="D16" s="49">
        <f>'92109 OK'!D16+'92116 Bib'!D16+'92118 M'!D16</f>
        <v>67857.63</v>
      </c>
      <c r="E16" s="5"/>
      <c r="F16" s="234"/>
      <c r="G16" s="3"/>
    </row>
    <row r="17" spans="1:7" ht="15" customHeight="1" x14ac:dyDescent="0.25">
      <c r="A17" s="10"/>
      <c r="B17" s="22" t="s">
        <v>17</v>
      </c>
      <c r="C17" s="186"/>
      <c r="D17" s="49">
        <f>'92109 OK'!D17+'92116 Bib'!D17+'92118 M'!D17</f>
        <v>946.36</v>
      </c>
      <c r="E17" s="5"/>
      <c r="F17" s="234"/>
      <c r="G17" s="3"/>
    </row>
    <row r="18" spans="1:7" ht="15" customHeight="1" x14ac:dyDescent="0.25">
      <c r="A18" s="10"/>
      <c r="B18" s="22" t="s">
        <v>18</v>
      </c>
      <c r="C18" s="186"/>
      <c r="D18" s="49">
        <f>'92109 OK'!D18+'92116 Bib'!D18+'92118 M'!D18</f>
        <v>4918.59</v>
      </c>
      <c r="E18" s="5"/>
      <c r="F18" s="234"/>
      <c r="G18" s="3"/>
    </row>
    <row r="19" spans="1:7" ht="15" customHeight="1" x14ac:dyDescent="0.25">
      <c r="A19" s="10"/>
      <c r="B19" s="22" t="s">
        <v>19</v>
      </c>
      <c r="C19" s="186"/>
      <c r="D19" s="49">
        <f>'92109 OK'!D19+'92116 Bib'!D19+'92118 M'!D19</f>
        <v>5834.13</v>
      </c>
      <c r="E19" s="5"/>
      <c r="F19" s="234"/>
      <c r="G19" s="3"/>
    </row>
    <row r="20" spans="1:7" ht="15" customHeight="1" x14ac:dyDescent="0.25">
      <c r="A20" s="10"/>
      <c r="B20" s="22" t="s">
        <v>20</v>
      </c>
      <c r="C20" s="186"/>
      <c r="D20" s="49">
        <f>'92109 OK'!D20+'92116 Bib'!D20+'92118 M'!D20</f>
        <v>13055.1</v>
      </c>
      <c r="E20" s="5"/>
      <c r="F20" s="234"/>
      <c r="G20" s="3"/>
    </row>
    <row r="21" spans="1:7" ht="15" customHeight="1" x14ac:dyDescent="0.25">
      <c r="A21" s="10"/>
      <c r="B21" s="22" t="s">
        <v>21</v>
      </c>
      <c r="C21" s="206"/>
      <c r="D21" s="49">
        <f>'92109 OK'!D21+'92116 Bib'!D21+'92118 M'!D21</f>
        <v>319</v>
      </c>
      <c r="E21" s="5"/>
      <c r="F21" s="234"/>
      <c r="G21" s="3"/>
    </row>
    <row r="22" spans="1:7" ht="15" customHeight="1" x14ac:dyDescent="0.25">
      <c r="A22" s="8">
        <v>4220</v>
      </c>
      <c r="B22" s="242" t="s">
        <v>84</v>
      </c>
      <c r="C22" s="183">
        <f>'92109 OK'!C22+'92116 Bib'!C24+'92118 M'!C24</f>
        <v>15096</v>
      </c>
      <c r="D22" s="76">
        <f>'92109 OK'!D22+'92116 Bib'!D24+'92118 M'!D24</f>
        <v>13717.8</v>
      </c>
      <c r="E22" s="2">
        <f>D22/C22*100</f>
        <v>90.870429252782188</v>
      </c>
      <c r="F22" s="232"/>
      <c r="G22" s="3"/>
    </row>
    <row r="23" spans="1:7" ht="15" customHeight="1" x14ac:dyDescent="0.25">
      <c r="A23" s="8">
        <v>4240</v>
      </c>
      <c r="B23" s="24" t="s">
        <v>91</v>
      </c>
      <c r="C23" s="188">
        <f>'92109 OK'!C23+'92116 Bib'!C25+'92118 M'!C25</f>
        <v>30510</v>
      </c>
      <c r="D23" s="77">
        <f>'92109 OK'!D23+'92116 Bib'!D25+'92118 M'!D25</f>
        <v>30509.27</v>
      </c>
      <c r="E23" s="5">
        <f>D23/C23*100</f>
        <v>99.997607341855129</v>
      </c>
      <c r="F23" s="235">
        <f>'92109 OK'!E23+'92116 Bib'!F25+'92118 M'!F25</f>
        <v>0</v>
      </c>
      <c r="G23" s="3"/>
    </row>
    <row r="24" spans="1:7" ht="15" customHeight="1" x14ac:dyDescent="0.25">
      <c r="A24" s="9">
        <v>4260</v>
      </c>
      <c r="B24" s="25" t="s">
        <v>22</v>
      </c>
      <c r="C24" s="184">
        <f>'92109 OK'!C24+'92116 Bib'!C26+'92118 M'!C26</f>
        <v>217318</v>
      </c>
      <c r="D24" s="57">
        <f>SUM(D25:D27)</f>
        <v>184864.97000000003</v>
      </c>
      <c r="E24" s="4">
        <f>D24/C24*100</f>
        <v>85.066570647622399</v>
      </c>
      <c r="F24" s="232">
        <f>'92109 OK'!F24+'92116 Bib'!F26+'92118 M'!F26</f>
        <v>25910.54</v>
      </c>
      <c r="G24" s="3"/>
    </row>
    <row r="25" spans="1:7" ht="15" customHeight="1" x14ac:dyDescent="0.25">
      <c r="A25" s="10"/>
      <c r="B25" s="20" t="s">
        <v>23</v>
      </c>
      <c r="C25" s="185"/>
      <c r="D25" s="47">
        <f>'92109 OK'!D25+'92116 Bib'!D27+'92118 M'!D27</f>
        <v>74291.180000000008</v>
      </c>
      <c r="E25" s="5"/>
      <c r="F25" s="234"/>
      <c r="G25" s="3"/>
    </row>
    <row r="26" spans="1:7" ht="15" customHeight="1" x14ac:dyDescent="0.25">
      <c r="A26" s="10"/>
      <c r="B26" s="22" t="s">
        <v>24</v>
      </c>
      <c r="C26" s="186"/>
      <c r="D26" s="49">
        <f>'92109 OK'!D26+'92116 Bib'!D28+'92118 M'!D28</f>
        <v>107988.55000000002</v>
      </c>
      <c r="E26" s="5"/>
      <c r="F26" s="234"/>
      <c r="G26" s="3"/>
    </row>
    <row r="27" spans="1:7" ht="15" customHeight="1" x14ac:dyDescent="0.25">
      <c r="A27" s="10"/>
      <c r="B27" s="204" t="s">
        <v>25</v>
      </c>
      <c r="C27" s="206"/>
      <c r="D27" s="270">
        <f>'92109 OK'!D27+'92116 Bib'!D29+'92118 M'!D29</f>
        <v>2585.2399999999998</v>
      </c>
      <c r="E27" s="5"/>
      <c r="F27" s="234"/>
      <c r="G27" s="3"/>
    </row>
    <row r="28" spans="1:7" ht="15" customHeight="1" x14ac:dyDescent="0.25">
      <c r="A28" s="8">
        <v>4270</v>
      </c>
      <c r="B28" s="13" t="s">
        <v>26</v>
      </c>
      <c r="C28" s="183">
        <f>'92109 OK'!C28+'92116 Bib'!C30+'92118 M'!C30</f>
        <v>9000</v>
      </c>
      <c r="D28" s="76">
        <f>'92109 OK'!D28+'92116 Bib'!D30+'92118 M'!D30</f>
        <v>7231.05</v>
      </c>
      <c r="E28" s="2">
        <f>D28/C28*100</f>
        <v>80.344999999999999</v>
      </c>
      <c r="F28" s="232">
        <f>'92109 OK'!F28+'92116 Bib'!F30+'92118 M'!F30</f>
        <v>0</v>
      </c>
      <c r="G28" s="3"/>
    </row>
    <row r="29" spans="1:7" ht="15" customHeight="1" x14ac:dyDescent="0.25">
      <c r="A29" s="8">
        <v>4280</v>
      </c>
      <c r="B29" s="13" t="s">
        <v>27</v>
      </c>
      <c r="C29" s="188">
        <f>'92109 OK'!C29+'92116 Bib'!C31+'92118 M'!C31</f>
        <v>1532</v>
      </c>
      <c r="D29" s="77">
        <f>'92109 OK'!D29+'92116 Bib'!D31+'92118 M'!D31</f>
        <v>1400</v>
      </c>
      <c r="E29" s="4">
        <f>D29/C29*100</f>
        <v>91.383812010443862</v>
      </c>
      <c r="F29" s="232">
        <f>'92109 OK'!F29+'92116 Bib'!F31+'92118 M'!F31</f>
        <v>0</v>
      </c>
      <c r="G29" s="3"/>
    </row>
    <row r="30" spans="1:7" ht="15" customHeight="1" x14ac:dyDescent="0.25">
      <c r="A30" s="9">
        <v>4300</v>
      </c>
      <c r="B30" s="27" t="s">
        <v>28</v>
      </c>
      <c r="C30" s="184">
        <f>'92109 OK'!C30+'92116 Bib'!C32+'92118 M'!C32</f>
        <v>541605</v>
      </c>
      <c r="D30" s="57">
        <f>SUM(D31:D45)</f>
        <v>509310.47</v>
      </c>
      <c r="E30" s="4">
        <f>D30/C30*100</f>
        <v>94.037254087388405</v>
      </c>
      <c r="F30" s="232">
        <f>'92109 OK'!F30+'92116 Bib'!F32+'92118 M'!F32</f>
        <v>120.54</v>
      </c>
      <c r="G30" s="3"/>
    </row>
    <row r="31" spans="1:7" ht="15" customHeight="1" x14ac:dyDescent="0.25">
      <c r="A31" s="10"/>
      <c r="B31" s="28" t="s">
        <v>29</v>
      </c>
      <c r="C31" s="185"/>
      <c r="D31" s="47">
        <f>'92109 OK'!D31+'92116 Bib'!D33+'92118 M'!D33</f>
        <v>21289.55</v>
      </c>
      <c r="E31" s="5"/>
      <c r="F31" s="234"/>
      <c r="G31" s="3"/>
    </row>
    <row r="32" spans="1:7" ht="15" customHeight="1" x14ac:dyDescent="0.25">
      <c r="A32" s="10"/>
      <c r="B32" s="29" t="s">
        <v>30</v>
      </c>
      <c r="C32" s="186"/>
      <c r="D32" s="47">
        <f>'92109 OK'!D32+'92116 Bib'!D34+'92118 M'!D34</f>
        <v>116400.98</v>
      </c>
      <c r="E32" s="5"/>
      <c r="F32" s="234"/>
      <c r="G32" s="3"/>
    </row>
    <row r="33" spans="1:7" ht="15" customHeight="1" x14ac:dyDescent="0.25">
      <c r="A33" s="10"/>
      <c r="B33" s="29" t="s">
        <v>31</v>
      </c>
      <c r="C33" s="186"/>
      <c r="D33" s="47">
        <f>'92109 OK'!D33+'92116 Bib'!D35+'92118 M'!D35</f>
        <v>294.89999999999998</v>
      </c>
      <c r="E33" s="5"/>
      <c r="F33" s="234"/>
      <c r="G33" s="3"/>
    </row>
    <row r="34" spans="1:7" ht="15" customHeight="1" x14ac:dyDescent="0.25">
      <c r="A34" s="10"/>
      <c r="B34" s="29" t="s">
        <v>32</v>
      </c>
      <c r="C34" s="186"/>
      <c r="D34" s="47">
        <f>'92109 OK'!D34+'92116 Bib'!D36+'92118 M'!D36</f>
        <v>20372.830000000002</v>
      </c>
      <c r="E34" s="5"/>
      <c r="F34" s="234"/>
      <c r="G34" s="3"/>
    </row>
    <row r="35" spans="1:7" ht="15" customHeight="1" x14ac:dyDescent="0.25">
      <c r="A35" s="10"/>
      <c r="B35" s="29" t="s">
        <v>33</v>
      </c>
      <c r="C35" s="186"/>
      <c r="D35" s="47">
        <f>'92109 OK'!D35+'92116 Bib'!D37+'92118 M'!D37</f>
        <v>10644.07</v>
      </c>
      <c r="E35" s="5"/>
      <c r="F35" s="234"/>
      <c r="G35" s="3"/>
    </row>
    <row r="36" spans="1:7" ht="15" customHeight="1" x14ac:dyDescent="0.25">
      <c r="A36" s="10"/>
      <c r="B36" s="29" t="s">
        <v>34</v>
      </c>
      <c r="C36" s="186"/>
      <c r="D36" s="47">
        <f>'92109 OK'!D36+'92116 Bib'!D38+'92118 M'!D38</f>
        <v>66648.66</v>
      </c>
      <c r="E36" s="5"/>
      <c r="F36" s="234"/>
      <c r="G36" s="3"/>
    </row>
    <row r="37" spans="1:7" ht="15" customHeight="1" x14ac:dyDescent="0.25">
      <c r="A37" s="62"/>
      <c r="B37" s="29" t="s">
        <v>53</v>
      </c>
      <c r="C37" s="186"/>
      <c r="D37" s="47">
        <f>'92109 OK'!D37+'92116 Bib'!D39+'92118 M'!D39</f>
        <v>8103.61</v>
      </c>
      <c r="E37" s="5"/>
      <c r="F37" s="234"/>
      <c r="G37" s="3"/>
    </row>
    <row r="38" spans="1:7" ht="15" customHeight="1" x14ac:dyDescent="0.25">
      <c r="A38" s="10"/>
      <c r="B38" s="29" t="s">
        <v>16</v>
      </c>
      <c r="C38" s="186"/>
      <c r="D38" s="47">
        <f>'92109 OK'!D38+'92116 Bib'!D40+'92118 M'!D40</f>
        <v>205686.00999999998</v>
      </c>
      <c r="E38" s="5"/>
      <c r="F38" s="234"/>
      <c r="G38" s="3"/>
    </row>
    <row r="39" spans="1:7" ht="15" customHeight="1" x14ac:dyDescent="0.25">
      <c r="A39" s="10"/>
      <c r="B39" s="29" t="s">
        <v>35</v>
      </c>
      <c r="C39" s="186"/>
      <c r="D39" s="47">
        <f>'92109 OK'!D39+'92116 Bib'!D41+'92118 M'!D41</f>
        <v>16657.669999999998</v>
      </c>
      <c r="E39" s="5"/>
      <c r="F39" s="234"/>
      <c r="G39" s="3"/>
    </row>
    <row r="40" spans="1:7" ht="15" customHeight="1" x14ac:dyDescent="0.25">
      <c r="A40" s="10"/>
      <c r="B40" s="29" t="s">
        <v>36</v>
      </c>
      <c r="C40" s="186"/>
      <c r="D40" s="47">
        <f>'92109 OK'!D40+'92116 Bib'!D42+'92118 M'!D42</f>
        <v>240</v>
      </c>
      <c r="E40" s="5"/>
      <c r="F40" s="234"/>
      <c r="G40" s="3"/>
    </row>
    <row r="41" spans="1:7" ht="15" customHeight="1" x14ac:dyDescent="0.25">
      <c r="A41" s="10"/>
      <c r="B41" s="29" t="s">
        <v>37</v>
      </c>
      <c r="C41" s="186"/>
      <c r="D41" s="47">
        <f>'92109 OK'!D41+'92116 Bib'!D43+'92118 M'!D43</f>
        <v>28817.93</v>
      </c>
      <c r="E41" s="5"/>
      <c r="F41" s="234"/>
      <c r="G41" s="3"/>
    </row>
    <row r="42" spans="1:7" ht="15" customHeight="1" x14ac:dyDescent="0.25">
      <c r="A42" s="10"/>
      <c r="B42" s="241" t="s">
        <v>38</v>
      </c>
      <c r="C42" s="206"/>
      <c r="D42" s="47">
        <f>'92109 OK'!D42+'92116 Bib'!D44+'92118 M'!D44</f>
        <v>464.39</v>
      </c>
      <c r="E42" s="5"/>
      <c r="F42" s="234"/>
      <c r="G42" s="3"/>
    </row>
    <row r="43" spans="1:7" ht="15" customHeight="1" x14ac:dyDescent="0.25">
      <c r="A43" s="10"/>
      <c r="B43" s="241" t="s">
        <v>85</v>
      </c>
      <c r="C43" s="206"/>
      <c r="D43" s="47">
        <f>'92109 OK'!D43+'92116 Bib'!D45+'92118 M'!D45</f>
        <v>0</v>
      </c>
      <c r="E43" s="5"/>
      <c r="F43" s="234"/>
      <c r="G43" s="3"/>
    </row>
    <row r="44" spans="1:7" ht="15" customHeight="1" x14ac:dyDescent="0.25">
      <c r="A44" s="10"/>
      <c r="B44" s="30" t="s">
        <v>86</v>
      </c>
      <c r="C44" s="206"/>
      <c r="D44" s="47">
        <f>'92109 OK'!D44+'92116 Bib'!D45+'92118 M'!D45</f>
        <v>12324.99</v>
      </c>
      <c r="E44" s="5"/>
      <c r="F44" s="234"/>
      <c r="G44" s="3"/>
    </row>
    <row r="45" spans="1:7" ht="15" customHeight="1" x14ac:dyDescent="0.25">
      <c r="A45" s="10"/>
      <c r="B45" s="30" t="s">
        <v>88</v>
      </c>
      <c r="C45" s="187"/>
      <c r="D45" s="47">
        <f>'92109 OK'!D45+'92116 Bib'!D46+'92118 M'!D46</f>
        <v>1364.88</v>
      </c>
      <c r="E45" s="6"/>
      <c r="F45" s="234"/>
      <c r="G45" s="3"/>
    </row>
    <row r="46" spans="1:7" ht="15" customHeight="1" x14ac:dyDescent="0.25">
      <c r="A46" s="9">
        <v>4360</v>
      </c>
      <c r="B46" s="27" t="s">
        <v>39</v>
      </c>
      <c r="C46" s="184">
        <f>'92109 OK'!C46+'92116 Bib'!C47+'92118 M'!C47</f>
        <v>10628</v>
      </c>
      <c r="D46" s="57">
        <f>SUM(D47:D49)</f>
        <v>10442.439999999999</v>
      </c>
      <c r="E46" s="5">
        <f>D46/C46*100</f>
        <v>98.254045916447112</v>
      </c>
      <c r="F46" s="233">
        <f>'92109 OK'!F46+'92116 Bib'!F47+'92118 M'!F47</f>
        <v>0</v>
      </c>
      <c r="G46" s="3"/>
    </row>
    <row r="47" spans="1:7" ht="15" customHeight="1" x14ac:dyDescent="0.25">
      <c r="A47" s="10"/>
      <c r="B47" s="28" t="s">
        <v>40</v>
      </c>
      <c r="C47" s="185"/>
      <c r="D47" s="47">
        <f>'92109 OK'!D47+'92116 Bib'!D48+'92118 M'!D48</f>
        <v>4873.4699999999993</v>
      </c>
      <c r="E47" s="5"/>
      <c r="F47" s="234"/>
      <c r="G47" s="3"/>
    </row>
    <row r="48" spans="1:7" ht="15" customHeight="1" x14ac:dyDescent="0.25">
      <c r="A48" s="10"/>
      <c r="B48" s="29" t="s">
        <v>41</v>
      </c>
      <c r="C48" s="186"/>
      <c r="D48" s="47">
        <f>'92109 OK'!D48+'92116 Bib'!D49+'92118 M'!D49</f>
        <v>635.88</v>
      </c>
      <c r="E48" s="5"/>
      <c r="F48" s="234"/>
      <c r="G48" s="3"/>
    </row>
    <row r="49" spans="1:9" ht="15" customHeight="1" x14ac:dyDescent="0.25">
      <c r="A49" s="7"/>
      <c r="B49" s="30" t="s">
        <v>42</v>
      </c>
      <c r="C49" s="187"/>
      <c r="D49" s="51">
        <f>'92109 OK'!D49+'92116 Bib'!D50+'92118 M'!D50</f>
        <v>4933.09</v>
      </c>
      <c r="E49" s="6"/>
      <c r="F49" s="235"/>
      <c r="G49" s="3"/>
    </row>
    <row r="50" spans="1:9" ht="15" customHeight="1" x14ac:dyDescent="0.25">
      <c r="A50" s="7">
        <v>4390</v>
      </c>
      <c r="B50" s="26" t="s">
        <v>43</v>
      </c>
      <c r="C50" s="188">
        <f>'92109 OK'!C50+'92116 Bib'!C51+'92118 M'!C51</f>
        <v>4425</v>
      </c>
      <c r="D50" s="77">
        <f>'92109 OK'!D50+'92116 Bib'!D51+'92118 M'!D51</f>
        <v>4410</v>
      </c>
      <c r="E50" s="6">
        <f t="shared" ref="E50:E59" si="1">D50/C50*100</f>
        <v>99.661016949152554</v>
      </c>
      <c r="F50" s="232">
        <f>'92109 OK'!F50+'92116 Bib'!F51+'92118 M'!F51</f>
        <v>0</v>
      </c>
      <c r="G50" s="3"/>
    </row>
    <row r="51" spans="1:9" ht="15" customHeight="1" x14ac:dyDescent="0.25">
      <c r="A51" s="8">
        <v>4410</v>
      </c>
      <c r="B51" s="13" t="s">
        <v>44</v>
      </c>
      <c r="C51" s="188">
        <f>'92109 OK'!C51+'92116 Bib'!C52+'92118 M'!C52</f>
        <v>15040</v>
      </c>
      <c r="D51" s="77">
        <f>'92109 OK'!D51+'92116 Bib'!D52+'92118 M'!D52</f>
        <v>13759.73</v>
      </c>
      <c r="E51" s="2">
        <f t="shared" si="1"/>
        <v>91.487566489361711</v>
      </c>
      <c r="F51" s="232">
        <f>'92109 OK'!F51+'92116 Bib'!F52+'92118 M'!F52</f>
        <v>0</v>
      </c>
      <c r="G51" s="3"/>
    </row>
    <row r="52" spans="1:9" ht="15" customHeight="1" x14ac:dyDescent="0.25">
      <c r="A52" s="8">
        <v>4430</v>
      </c>
      <c r="B52" s="13" t="s">
        <v>45</v>
      </c>
      <c r="C52" s="188">
        <f>'92109 OK'!C52+'92116 Bib'!C53+'92118 M'!C53</f>
        <v>12882</v>
      </c>
      <c r="D52" s="77">
        <f>'92109 OK'!D52+'92116 Bib'!D53+'92118 M'!D53</f>
        <v>12813.510000000002</v>
      </c>
      <c r="E52" s="2">
        <f t="shared" si="1"/>
        <v>99.468327899394509</v>
      </c>
      <c r="F52" s="232">
        <f>'92109 OK'!F52+'92116 Bib'!F53+'92118 M'!F53</f>
        <v>71.789999999999992</v>
      </c>
      <c r="G52" s="3"/>
    </row>
    <row r="53" spans="1:9" ht="15" customHeight="1" x14ac:dyDescent="0.25">
      <c r="A53" s="8">
        <v>4440</v>
      </c>
      <c r="B53" s="13" t="s">
        <v>46</v>
      </c>
      <c r="C53" s="188">
        <f>'92109 OK'!C53+'92116 Bib'!C54+'92118 M'!C54</f>
        <v>49526</v>
      </c>
      <c r="D53" s="78">
        <f>'92109 OK'!D53+'92116 Bib'!D54+'92118 M'!D54</f>
        <v>49524.73</v>
      </c>
      <c r="E53" s="2">
        <f t="shared" si="1"/>
        <v>99.997435690344474</v>
      </c>
      <c r="F53" s="232">
        <f>'92109 OK'!F53+'92116 Bib'!F54+'92118 M'!F54</f>
        <v>0</v>
      </c>
      <c r="G53" s="3"/>
      <c r="H53" s="61"/>
    </row>
    <row r="54" spans="1:9" ht="15" customHeight="1" x14ac:dyDescent="0.25">
      <c r="A54" s="8">
        <v>4480</v>
      </c>
      <c r="B54" s="13" t="s">
        <v>47</v>
      </c>
      <c r="C54" s="188">
        <f>'92109 OK'!C54+'92116 Bib'!C55+'92118 M'!C55</f>
        <v>12836</v>
      </c>
      <c r="D54" s="77">
        <f>'92109 OK'!D54+'92116 Bib'!D55+'92118 M'!D55</f>
        <v>12836</v>
      </c>
      <c r="E54" s="2">
        <f t="shared" si="1"/>
        <v>100</v>
      </c>
      <c r="F54" s="232">
        <f>'92109 OK'!F54+'92116 Bib'!F55+'92118 M'!F55</f>
        <v>0</v>
      </c>
      <c r="G54" s="3"/>
    </row>
    <row r="55" spans="1:9" ht="15" customHeight="1" x14ac:dyDescent="0.25">
      <c r="A55" s="8">
        <v>4530</v>
      </c>
      <c r="B55" s="13" t="s">
        <v>58</v>
      </c>
      <c r="C55" s="188">
        <f>'92109 OK'!C55+'92116 Bib'!C56+'92118 M'!C56</f>
        <v>60191</v>
      </c>
      <c r="D55" s="77">
        <f>'92109 OK'!D55+'92116 Bib'!D56+'92118 M'!D56</f>
        <v>54881.440000000002</v>
      </c>
      <c r="E55" s="2">
        <f>D55/C55*100</f>
        <v>91.17881410842152</v>
      </c>
      <c r="F55" s="232">
        <f>'92109 OK'!F55+'92116 Bib'!F56+'92118 M'!F56</f>
        <v>0</v>
      </c>
      <c r="G55" s="3"/>
    </row>
    <row r="56" spans="1:9" ht="15" customHeight="1" x14ac:dyDescent="0.25">
      <c r="A56" s="8">
        <v>4700</v>
      </c>
      <c r="B56" s="13" t="s">
        <v>48</v>
      </c>
      <c r="C56" s="188">
        <f>'92109 OK'!C56+'92116 Bib'!C57+'92118 M'!C57</f>
        <v>6244</v>
      </c>
      <c r="D56" s="77">
        <f>'92109 OK'!D56+'92116 Bib'!D57+'92118 M'!D57</f>
        <v>5602.0999999999995</v>
      </c>
      <c r="E56" s="2">
        <f t="shared" si="1"/>
        <v>89.719730941704029</v>
      </c>
      <c r="F56" s="232">
        <f>'92109 OK'!F56+'92116 Bib'!F57+'92118 M'!F57</f>
        <v>0</v>
      </c>
      <c r="G56" s="3"/>
    </row>
    <row r="57" spans="1:9" ht="15" customHeight="1" x14ac:dyDescent="0.25">
      <c r="A57" s="8">
        <v>4710</v>
      </c>
      <c r="B57" s="13" t="s">
        <v>89</v>
      </c>
      <c r="C57" s="188">
        <f>'92109 OK'!C57+'92116 Bib'!C58+'92118 M'!C58</f>
        <v>0</v>
      </c>
      <c r="D57" s="77">
        <f>'92109 OK'!D57+'92116 Bib'!D58+'92118 M'!D58</f>
        <v>0</v>
      </c>
      <c r="E57" s="2" t="e">
        <f t="shared" si="1"/>
        <v>#DIV/0!</v>
      </c>
      <c r="F57" s="232"/>
      <c r="G57" s="3"/>
    </row>
    <row r="58" spans="1:9" ht="15" customHeight="1" x14ac:dyDescent="0.25">
      <c r="A58" s="8">
        <v>4720</v>
      </c>
      <c r="B58" s="13" t="s">
        <v>49</v>
      </c>
      <c r="C58" s="188">
        <f>'92109 OK'!C58+'92116 Bib'!C59+'92118 M'!C59</f>
        <v>0</v>
      </c>
      <c r="D58" s="77">
        <f>'92109 OK'!D58+'92116 Bib'!D59+'92118 M'!D59</f>
        <v>0</v>
      </c>
      <c r="E58" s="2" t="e">
        <f t="shared" si="1"/>
        <v>#DIV/0!</v>
      </c>
      <c r="F58" s="232">
        <f>'92109 OK'!F58+'92116 Bib'!F59+'92118 M'!F59</f>
        <v>0</v>
      </c>
      <c r="G58" s="3"/>
    </row>
    <row r="59" spans="1:9" ht="15" customHeight="1" thickBot="1" x14ac:dyDescent="0.3">
      <c r="A59" s="9">
        <v>6140</v>
      </c>
      <c r="B59" s="31" t="s">
        <v>93</v>
      </c>
      <c r="C59" s="188">
        <f>'92109 OK'!C59+'92116 Bib'!C60+'92118 M'!C60</f>
        <v>25000</v>
      </c>
      <c r="D59" s="77">
        <f>'92109 OK'!D59+'92116 Bib'!D60+'92118 M'!D60</f>
        <v>24706.05</v>
      </c>
      <c r="E59" s="4">
        <f t="shared" si="1"/>
        <v>98.82419999999999</v>
      </c>
      <c r="F59" s="232">
        <f>'92109 OK'!F59+'92116 Bib'!F60+'92118 M'!F60</f>
        <v>0</v>
      </c>
      <c r="G59" s="3"/>
      <c r="I59" s="195"/>
    </row>
    <row r="60" spans="1:9" ht="21" customHeight="1" thickBot="1" x14ac:dyDescent="0.3">
      <c r="A60" s="367" t="s">
        <v>51</v>
      </c>
      <c r="B60" s="362"/>
      <c r="C60" s="179">
        <f>SUM(C4:C59)</f>
        <v>3121797</v>
      </c>
      <c r="D60" s="32">
        <f>D4+D5+D7+D8+D9+D10+D22+D23+D24+D28+D29+D30+D46+D50+D51+D52+D53+D54+D55+D56+D58+D59+D57+D6</f>
        <v>2963373.4099999997</v>
      </c>
      <c r="E60" s="73">
        <f>SUM(D60*100/C60)</f>
        <v>94.925243697780459</v>
      </c>
      <c r="F60" s="231">
        <f>SUM(F5+F6+F7+F8+F9+F10+F11+F24+F25+F29+F30+F31+F46+F50+F51+F52+F53+F54+F56+F58+F59)</f>
        <v>26102.870000000003</v>
      </c>
      <c r="G60" s="33"/>
      <c r="H60" s="56"/>
    </row>
    <row r="61" spans="1:9" x14ac:dyDescent="0.25">
      <c r="A61" s="15"/>
      <c r="B61" s="200" t="s">
        <v>94</v>
      </c>
      <c r="C61" s="191"/>
      <c r="D61" s="332">
        <v>24706.05</v>
      </c>
      <c r="E61" s="35"/>
      <c r="F61" s="33"/>
      <c r="G61" s="33"/>
      <c r="H61" s="56"/>
    </row>
    <row r="62" spans="1:9" x14ac:dyDescent="0.25">
      <c r="A62" s="15"/>
      <c r="B62" s="200"/>
      <c r="C62" s="191"/>
      <c r="D62" s="201">
        <f>D60-D59</f>
        <v>2938667.36</v>
      </c>
      <c r="E62" s="35"/>
      <c r="F62" s="33"/>
      <c r="G62" s="33"/>
      <c r="H62" s="56"/>
    </row>
    <row r="63" spans="1:9" x14ac:dyDescent="0.25">
      <c r="A63" s="12" t="s">
        <v>95</v>
      </c>
      <c r="B63" s="12"/>
      <c r="D63" s="58"/>
    </row>
    <row r="64" spans="1:9" x14ac:dyDescent="0.25">
      <c r="A64" s="12"/>
      <c r="C64" s="192"/>
      <c r="D64" s="58"/>
      <c r="E64" s="53"/>
      <c r="F64" s="63"/>
    </row>
    <row r="65" spans="2:4" x14ac:dyDescent="0.25">
      <c r="B65" s="199"/>
      <c r="D65" s="58"/>
    </row>
    <row r="66" spans="2:4" x14ac:dyDescent="0.25">
      <c r="B66" s="168"/>
      <c r="C66" s="238"/>
      <c r="D66" s="239"/>
    </row>
    <row r="67" spans="2:4" x14ac:dyDescent="0.25">
      <c r="D67" s="58"/>
    </row>
    <row r="68" spans="2:4" x14ac:dyDescent="0.25">
      <c r="D68" s="58"/>
    </row>
  </sheetData>
  <mergeCells count="5">
    <mergeCell ref="C2:C3"/>
    <mergeCell ref="E2:E3"/>
    <mergeCell ref="F2:F3"/>
    <mergeCell ref="A60:B60"/>
    <mergeCell ref="A2:B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92109 OK</vt:lpstr>
      <vt:lpstr>92116 Bib</vt:lpstr>
      <vt:lpstr>92118 M</vt:lpstr>
      <vt:lpstr>RCK</vt:lpstr>
      <vt:lpstr>'92109 OK'!Obszar_wydruku</vt:lpstr>
      <vt:lpstr>'92116 Bib'!Obszar_wydruku</vt:lpstr>
      <vt:lpstr>'92118 M'!Obszar_wydruku</vt:lpstr>
      <vt:lpstr>RCK!Obszar_wydruku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wanda.bardzik</dc:creator>
  <cp:lastModifiedBy>RCK</cp:lastModifiedBy>
  <cp:lastPrinted>2025-03-11T12:13:01Z</cp:lastPrinted>
  <dcterms:created xsi:type="dcterms:W3CDTF">2018-07-17T11:27:21Z</dcterms:created>
  <dcterms:modified xsi:type="dcterms:W3CDTF">2025-03-28T08:11:28Z</dcterms:modified>
</cp:coreProperties>
</file>