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45"/>
  </bookViews>
  <sheets>
    <sheet name="Zał. nr 14" sheetId="1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_xlnm.Print_Titles" localSheetId="0">'Zał. nr 14'!$4:$4</definedName>
    <definedName name="zal.3" localSheetId="0">#REF!</definedName>
    <definedName name="zal.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206" i="1"/>
  <c r="I206" i="1" s="1"/>
  <c r="I171" i="1"/>
  <c r="I170" i="1"/>
  <c r="I169" i="1"/>
  <c r="I168" i="1"/>
  <c r="G144" i="1"/>
  <c r="J32" i="1" l="1"/>
  <c r="H32" i="1"/>
  <c r="G32" i="1"/>
  <c r="E32" i="1"/>
  <c r="F171" i="1"/>
  <c r="J167" i="1"/>
  <c r="G167" i="1"/>
  <c r="H167" i="1"/>
  <c r="I167" i="1" s="1"/>
  <c r="E167" i="1"/>
  <c r="F166" i="1"/>
  <c r="F156" i="1"/>
  <c r="F149" i="1"/>
  <c r="I142" i="1"/>
  <c r="F142" i="1"/>
  <c r="G119" i="1"/>
  <c r="F126" i="1"/>
  <c r="I118" i="1"/>
  <c r="F118" i="1"/>
  <c r="F98" i="1"/>
  <c r="I93" i="1"/>
  <c r="F93" i="1"/>
  <c r="I87" i="1"/>
  <c r="F87" i="1"/>
  <c r="F81" i="1"/>
  <c r="I75" i="1"/>
  <c r="F75" i="1"/>
  <c r="I68" i="1"/>
  <c r="F68" i="1"/>
  <c r="I62" i="1"/>
  <c r="F62" i="1"/>
  <c r="I38" i="1"/>
  <c r="J22" i="1"/>
  <c r="I31" i="1"/>
  <c r="F31" i="1"/>
  <c r="G22" i="1"/>
  <c r="H22" i="1"/>
  <c r="E22" i="1"/>
  <c r="J161" i="1"/>
  <c r="G161" i="1"/>
  <c r="H161" i="1"/>
  <c r="E161" i="1"/>
  <c r="J150" i="1"/>
  <c r="G150" i="1"/>
  <c r="H150" i="1"/>
  <c r="E150" i="1"/>
  <c r="J144" i="1"/>
  <c r="H144" i="1"/>
  <c r="E144" i="1"/>
  <c r="J137" i="1"/>
  <c r="H137" i="1"/>
  <c r="G137" i="1"/>
  <c r="E137" i="1"/>
  <c r="J119" i="1"/>
  <c r="H119" i="1"/>
  <c r="E119" i="1"/>
  <c r="J112" i="1"/>
  <c r="G112" i="1"/>
  <c r="H112" i="1"/>
  <c r="E112" i="1"/>
  <c r="J94" i="1"/>
  <c r="H94" i="1"/>
  <c r="G94" i="1"/>
  <c r="E94" i="1"/>
  <c r="J88" i="1"/>
  <c r="G88" i="1"/>
  <c r="H88" i="1"/>
  <c r="E88" i="1"/>
  <c r="J82" i="1"/>
  <c r="H82" i="1"/>
  <c r="G82" i="1"/>
  <c r="E82" i="1"/>
  <c r="E76" i="1"/>
  <c r="J76" i="1"/>
  <c r="H76" i="1"/>
  <c r="G76" i="1"/>
  <c r="J69" i="1"/>
  <c r="G69" i="1"/>
  <c r="H69" i="1"/>
  <c r="E69" i="1"/>
  <c r="J63" i="1"/>
  <c r="G63" i="1"/>
  <c r="H63" i="1"/>
  <c r="E63" i="1"/>
  <c r="J56" i="1"/>
  <c r="G56" i="1"/>
  <c r="H56" i="1"/>
  <c r="E56" i="1"/>
  <c r="F38" i="1"/>
  <c r="H127" i="1" l="1"/>
  <c r="E175" i="1"/>
  <c r="I185" i="1"/>
  <c r="I184" i="1"/>
  <c r="I183" i="1"/>
  <c r="F184" i="1"/>
  <c r="F185" i="1"/>
  <c r="F183" i="1"/>
  <c r="J182" i="1"/>
  <c r="G182" i="1"/>
  <c r="H182" i="1"/>
  <c r="E182" i="1"/>
  <c r="I182" i="1"/>
  <c r="F169" i="1"/>
  <c r="F170" i="1"/>
  <c r="F168" i="1"/>
  <c r="I150" i="1"/>
  <c r="F79" i="1"/>
  <c r="F182" i="1" l="1"/>
  <c r="F167" i="1"/>
  <c r="I40" i="1"/>
  <c r="E39" i="1"/>
  <c r="G39" i="1"/>
  <c r="H39" i="1"/>
  <c r="J39" i="1"/>
  <c r="F40" i="1"/>
  <c r="F39" i="1" s="1"/>
  <c r="I39" i="1" l="1"/>
  <c r="E6" i="1"/>
  <c r="E5" i="1" s="1"/>
  <c r="G6" i="1"/>
  <c r="G5" i="1" s="1"/>
  <c r="H6" i="1"/>
  <c r="F7" i="1"/>
  <c r="I7" i="1"/>
  <c r="F8" i="1"/>
  <c r="I8" i="1"/>
  <c r="F9" i="1"/>
  <c r="I9" i="1"/>
  <c r="E11" i="1"/>
  <c r="E10" i="1" s="1"/>
  <c r="G11" i="1"/>
  <c r="G10" i="1" s="1"/>
  <c r="H11" i="1"/>
  <c r="H10" i="1" s="1"/>
  <c r="J11" i="1"/>
  <c r="J10" i="1" s="1"/>
  <c r="F12" i="1"/>
  <c r="I12" i="1"/>
  <c r="F13" i="1"/>
  <c r="I13" i="1"/>
  <c r="E15" i="1"/>
  <c r="E14" i="1" s="1"/>
  <c r="G15" i="1"/>
  <c r="G14" i="1" s="1"/>
  <c r="H15" i="1"/>
  <c r="H14" i="1" s="1"/>
  <c r="J15" i="1"/>
  <c r="J14" i="1" s="1"/>
  <c r="F16" i="1"/>
  <c r="F15" i="1" s="1"/>
  <c r="F14" i="1" s="1"/>
  <c r="I16" i="1"/>
  <c r="E18" i="1"/>
  <c r="G18" i="1"/>
  <c r="H18" i="1"/>
  <c r="J18" i="1"/>
  <c r="F19" i="1"/>
  <c r="I19" i="1"/>
  <c r="F20" i="1"/>
  <c r="I20" i="1"/>
  <c r="F21" i="1"/>
  <c r="I21" i="1"/>
  <c r="F23" i="1"/>
  <c r="I23" i="1"/>
  <c r="F24" i="1"/>
  <c r="I24" i="1"/>
  <c r="F25" i="1"/>
  <c r="I25" i="1"/>
  <c r="F26" i="1"/>
  <c r="I26" i="1"/>
  <c r="F27" i="1"/>
  <c r="I27" i="1"/>
  <c r="E28" i="1"/>
  <c r="G28" i="1"/>
  <c r="H28" i="1"/>
  <c r="J28" i="1"/>
  <c r="F29" i="1"/>
  <c r="F30" i="1"/>
  <c r="H17" i="1"/>
  <c r="J17" i="1"/>
  <c r="F33" i="1"/>
  <c r="I33" i="1"/>
  <c r="F34" i="1"/>
  <c r="I34" i="1"/>
  <c r="F35" i="1"/>
  <c r="I35" i="1"/>
  <c r="F36" i="1"/>
  <c r="I36" i="1"/>
  <c r="F37" i="1"/>
  <c r="I37" i="1"/>
  <c r="E42" i="1"/>
  <c r="F42" i="1"/>
  <c r="G42" i="1"/>
  <c r="H42" i="1"/>
  <c r="J42" i="1"/>
  <c r="I43" i="1"/>
  <c r="I44" i="1"/>
  <c r="I45" i="1"/>
  <c r="E46" i="1"/>
  <c r="G46" i="1"/>
  <c r="H46" i="1"/>
  <c r="J46" i="1"/>
  <c r="F47" i="1"/>
  <c r="F48" i="1"/>
  <c r="F49" i="1"/>
  <c r="E51" i="1"/>
  <c r="E50" i="1" s="1"/>
  <c r="G51" i="1"/>
  <c r="G50" i="1" s="1"/>
  <c r="H51" i="1"/>
  <c r="H50" i="1" s="1"/>
  <c r="J51" i="1"/>
  <c r="J50" i="1" s="1"/>
  <c r="F52" i="1"/>
  <c r="I52" i="1"/>
  <c r="F53" i="1"/>
  <c r="I53" i="1"/>
  <c r="F54" i="1"/>
  <c r="I54" i="1"/>
  <c r="F57" i="1"/>
  <c r="I57" i="1"/>
  <c r="F58" i="1"/>
  <c r="I58" i="1"/>
  <c r="F59" i="1"/>
  <c r="I59" i="1"/>
  <c r="F60" i="1"/>
  <c r="I60" i="1"/>
  <c r="F61" i="1"/>
  <c r="I61" i="1"/>
  <c r="F64" i="1"/>
  <c r="I64" i="1"/>
  <c r="F65" i="1"/>
  <c r="I65" i="1"/>
  <c r="F66" i="1"/>
  <c r="I66" i="1"/>
  <c r="F67" i="1"/>
  <c r="I67" i="1"/>
  <c r="F70" i="1"/>
  <c r="I70" i="1"/>
  <c r="F71" i="1"/>
  <c r="I71" i="1"/>
  <c r="F72" i="1"/>
  <c r="I72" i="1"/>
  <c r="F73" i="1"/>
  <c r="I73" i="1"/>
  <c r="F74" i="1"/>
  <c r="I74" i="1"/>
  <c r="F77" i="1"/>
  <c r="I77" i="1"/>
  <c r="F78" i="1"/>
  <c r="I78" i="1"/>
  <c r="I79" i="1"/>
  <c r="F80" i="1"/>
  <c r="I80" i="1"/>
  <c r="F83" i="1"/>
  <c r="I83" i="1"/>
  <c r="F84" i="1"/>
  <c r="I84" i="1"/>
  <c r="F85" i="1"/>
  <c r="I85" i="1"/>
  <c r="F86" i="1"/>
  <c r="I86" i="1"/>
  <c r="F89" i="1"/>
  <c r="I89" i="1"/>
  <c r="F90" i="1"/>
  <c r="I90" i="1"/>
  <c r="F91" i="1"/>
  <c r="I91" i="1"/>
  <c r="F92" i="1"/>
  <c r="I92" i="1"/>
  <c r="F95" i="1"/>
  <c r="F96" i="1"/>
  <c r="F97" i="1"/>
  <c r="E100" i="1"/>
  <c r="G100" i="1"/>
  <c r="H100" i="1"/>
  <c r="J100" i="1"/>
  <c r="F101" i="1"/>
  <c r="F100" i="1" s="1"/>
  <c r="E102" i="1"/>
  <c r="G102" i="1"/>
  <c r="H102" i="1"/>
  <c r="J102" i="1"/>
  <c r="F103" i="1"/>
  <c r="I103" i="1"/>
  <c r="F104" i="1"/>
  <c r="I104" i="1"/>
  <c r="F105" i="1"/>
  <c r="I105" i="1"/>
  <c r="E106" i="1"/>
  <c r="G106" i="1"/>
  <c r="H106" i="1"/>
  <c r="J106" i="1"/>
  <c r="F107" i="1"/>
  <c r="I107" i="1"/>
  <c r="F108" i="1"/>
  <c r="I108" i="1"/>
  <c r="F109" i="1"/>
  <c r="I109" i="1"/>
  <c r="F110" i="1"/>
  <c r="I110" i="1"/>
  <c r="F113" i="1"/>
  <c r="I113" i="1"/>
  <c r="F114" i="1"/>
  <c r="I114" i="1"/>
  <c r="F115" i="1"/>
  <c r="I115" i="1"/>
  <c r="F116" i="1"/>
  <c r="I116" i="1"/>
  <c r="F117" i="1"/>
  <c r="I117" i="1"/>
  <c r="F120" i="1"/>
  <c r="I120" i="1"/>
  <c r="F121" i="1"/>
  <c r="I121" i="1"/>
  <c r="F122" i="1"/>
  <c r="I122" i="1"/>
  <c r="F123" i="1"/>
  <c r="I123" i="1"/>
  <c r="F124" i="1"/>
  <c r="F125" i="1"/>
  <c r="I125" i="1"/>
  <c r="E127" i="1"/>
  <c r="E111" i="1" s="1"/>
  <c r="G127" i="1"/>
  <c r="J127" i="1"/>
  <c r="F128" i="1"/>
  <c r="I128" i="1"/>
  <c r="F129" i="1"/>
  <c r="I129" i="1"/>
  <c r="F130" i="1"/>
  <c r="I130" i="1"/>
  <c r="E132" i="1"/>
  <c r="E131" i="1" s="1"/>
  <c r="G132" i="1"/>
  <c r="G131" i="1" s="1"/>
  <c r="H132" i="1"/>
  <c r="H131" i="1" s="1"/>
  <c r="J132" i="1"/>
  <c r="J131" i="1" s="1"/>
  <c r="F133" i="1"/>
  <c r="F134" i="1"/>
  <c r="F135" i="1"/>
  <c r="E136" i="1"/>
  <c r="G136" i="1"/>
  <c r="J136" i="1"/>
  <c r="F138" i="1"/>
  <c r="I138" i="1"/>
  <c r="F139" i="1"/>
  <c r="I139" i="1"/>
  <c r="F140" i="1"/>
  <c r="I140" i="1"/>
  <c r="F141" i="1"/>
  <c r="I141" i="1"/>
  <c r="F145" i="1"/>
  <c r="I145" i="1"/>
  <c r="F146" i="1"/>
  <c r="I146" i="1"/>
  <c r="F147" i="1"/>
  <c r="I147" i="1"/>
  <c r="F148" i="1"/>
  <c r="I148" i="1"/>
  <c r="F151" i="1"/>
  <c r="I151" i="1"/>
  <c r="F152" i="1"/>
  <c r="I152" i="1"/>
  <c r="F153" i="1"/>
  <c r="I153" i="1"/>
  <c r="F154" i="1"/>
  <c r="I154" i="1"/>
  <c r="F155" i="1"/>
  <c r="E157" i="1"/>
  <c r="E143" i="1" s="1"/>
  <c r="G157" i="1"/>
  <c r="G143" i="1" s="1"/>
  <c r="H157" i="1"/>
  <c r="H143" i="1" s="1"/>
  <c r="J157" i="1"/>
  <c r="J143" i="1" s="1"/>
  <c r="F158" i="1"/>
  <c r="I158" i="1"/>
  <c r="F159" i="1"/>
  <c r="I159" i="1"/>
  <c r="F160" i="1"/>
  <c r="I160" i="1"/>
  <c r="F162" i="1"/>
  <c r="I162" i="1"/>
  <c r="F163" i="1"/>
  <c r="I163" i="1"/>
  <c r="F164" i="1"/>
  <c r="I164" i="1"/>
  <c r="F165" i="1"/>
  <c r="I165" i="1"/>
  <c r="E173" i="1"/>
  <c r="G173" i="1"/>
  <c r="H173" i="1"/>
  <c r="J173" i="1"/>
  <c r="F174" i="1"/>
  <c r="F173" i="1" s="1"/>
  <c r="G175" i="1"/>
  <c r="H175" i="1"/>
  <c r="J175" i="1"/>
  <c r="F176" i="1"/>
  <c r="I176" i="1"/>
  <c r="F177" i="1"/>
  <c r="I177" i="1"/>
  <c r="F178" i="1"/>
  <c r="I178" i="1"/>
  <c r="F179" i="1"/>
  <c r="I179" i="1"/>
  <c r="E180" i="1"/>
  <c r="G180" i="1"/>
  <c r="H180" i="1"/>
  <c r="J180" i="1"/>
  <c r="F181" i="1"/>
  <c r="F180" i="1" s="1"/>
  <c r="I181" i="1"/>
  <c r="E186" i="1"/>
  <c r="G186" i="1"/>
  <c r="H186" i="1"/>
  <c r="J186" i="1"/>
  <c r="F187" i="1"/>
  <c r="I187" i="1"/>
  <c r="F188" i="1"/>
  <c r="I188" i="1"/>
  <c r="F189" i="1"/>
  <c r="I189" i="1"/>
  <c r="E191" i="1"/>
  <c r="G191" i="1"/>
  <c r="H191" i="1"/>
  <c r="J191" i="1"/>
  <c r="F192" i="1"/>
  <c r="F191" i="1" s="1"/>
  <c r="E193" i="1"/>
  <c r="G193" i="1"/>
  <c r="H193" i="1"/>
  <c r="J193" i="1"/>
  <c r="F194" i="1"/>
  <c r="F193" i="1" s="1"/>
  <c r="I194" i="1"/>
  <c r="E195" i="1"/>
  <c r="G195" i="1"/>
  <c r="H195" i="1"/>
  <c r="J195" i="1"/>
  <c r="F196" i="1"/>
  <c r="F195" i="1" s="1"/>
  <c r="E198" i="1"/>
  <c r="G198" i="1"/>
  <c r="H198" i="1"/>
  <c r="J198" i="1"/>
  <c r="F199" i="1"/>
  <c r="F200" i="1"/>
  <c r="F201" i="1"/>
  <c r="I201" i="1"/>
  <c r="E202" i="1"/>
  <c r="G202" i="1"/>
  <c r="H202" i="1"/>
  <c r="J202" i="1"/>
  <c r="F203" i="1"/>
  <c r="I203" i="1"/>
  <c r="F204" i="1"/>
  <c r="I204" i="1"/>
  <c r="F205" i="1"/>
  <c r="I205" i="1"/>
  <c r="J172" i="1" l="1"/>
  <c r="F150" i="1"/>
  <c r="F144" i="1"/>
  <c r="F76" i="1"/>
  <c r="F69" i="1"/>
  <c r="F63" i="1"/>
  <c r="F56" i="1"/>
  <c r="E172" i="1"/>
  <c r="F161" i="1"/>
  <c r="F137" i="1"/>
  <c r="F136" i="1" s="1"/>
  <c r="F112" i="1"/>
  <c r="F94" i="1"/>
  <c r="F88" i="1"/>
  <c r="F82" i="1"/>
  <c r="F32" i="1"/>
  <c r="F22" i="1"/>
  <c r="F119" i="1"/>
  <c r="G172" i="1"/>
  <c r="H172" i="1"/>
  <c r="G17" i="1"/>
  <c r="I82" i="1"/>
  <c r="J41" i="1"/>
  <c r="G41" i="1"/>
  <c r="E17" i="1"/>
  <c r="I63" i="1"/>
  <c r="I56" i="1"/>
  <c r="I69" i="1"/>
  <c r="I180" i="1"/>
  <c r="I175" i="1"/>
  <c r="I106" i="1"/>
  <c r="I202" i="1"/>
  <c r="G190" i="1"/>
  <c r="I157" i="1"/>
  <c r="I88" i="1"/>
  <c r="F202" i="1"/>
  <c r="F198" i="1"/>
  <c r="E197" i="1"/>
  <c r="F106" i="1"/>
  <c r="F102" i="1"/>
  <c r="G197" i="1"/>
  <c r="I191" i="1"/>
  <c r="I186" i="1"/>
  <c r="I161" i="1"/>
  <c r="I137" i="1"/>
  <c r="I127" i="1"/>
  <c r="J99" i="1"/>
  <c r="I76" i="1"/>
  <c r="I32" i="1"/>
  <c r="E190" i="1"/>
  <c r="J197" i="1"/>
  <c r="I198" i="1"/>
  <c r="I193" i="1"/>
  <c r="I144" i="1"/>
  <c r="I132" i="1"/>
  <c r="I119" i="1"/>
  <c r="I112" i="1"/>
  <c r="I102" i="1"/>
  <c r="G99" i="1"/>
  <c r="E99" i="1"/>
  <c r="G55" i="1"/>
  <c r="J55" i="1"/>
  <c r="H55" i="1"/>
  <c r="I55" i="1" s="1"/>
  <c r="E55" i="1"/>
  <c r="I51" i="1"/>
  <c r="I42" i="1"/>
  <c r="H41" i="1"/>
  <c r="I41" i="1" s="1"/>
  <c r="I15" i="1"/>
  <c r="I14" i="1"/>
  <c r="I131" i="1"/>
  <c r="J111" i="1"/>
  <c r="I50" i="1"/>
  <c r="F46" i="1"/>
  <c r="F41" i="1" s="1"/>
  <c r="I22" i="1"/>
  <c r="I18" i="1"/>
  <c r="I11" i="1"/>
  <c r="I10" i="1"/>
  <c r="F6" i="1"/>
  <c r="F5" i="1" s="1"/>
  <c r="J190" i="1"/>
  <c r="H190" i="1"/>
  <c r="E41" i="1"/>
  <c r="F18" i="1"/>
  <c r="F11" i="1"/>
  <c r="F10" i="1" s="1"/>
  <c r="H197" i="1"/>
  <c r="F190" i="1"/>
  <c r="F186" i="1"/>
  <c r="F175" i="1"/>
  <c r="F157" i="1"/>
  <c r="F143" i="1" s="1"/>
  <c r="I143" i="1"/>
  <c r="H136" i="1"/>
  <c r="I136" i="1" s="1"/>
  <c r="F132" i="1"/>
  <c r="F131" i="1" s="1"/>
  <c r="F127" i="1"/>
  <c r="G111" i="1"/>
  <c r="H111" i="1"/>
  <c r="H99" i="1"/>
  <c r="F51" i="1"/>
  <c r="F50" i="1" s="1"/>
  <c r="F28" i="1"/>
  <c r="I5" i="1"/>
  <c r="I6" i="1"/>
  <c r="G206" i="1" l="1"/>
  <c r="E206" i="1"/>
  <c r="I111" i="1"/>
  <c r="J206" i="1"/>
  <c r="F172" i="1"/>
  <c r="I190" i="1"/>
  <c r="F99" i="1"/>
  <c r="F17" i="1"/>
  <c r="F197" i="1"/>
  <c r="I172" i="1"/>
  <c r="I99" i="1"/>
  <c r="F111" i="1"/>
  <c r="I17" i="1"/>
  <c r="I197" i="1"/>
  <c r="F55" i="1"/>
  <c r="F206" i="1" l="1"/>
</calcChain>
</file>

<file path=xl/sharedStrings.xml><?xml version="1.0" encoding="utf-8"?>
<sst xmlns="http://schemas.openxmlformats.org/spreadsheetml/2006/main" count="419" uniqueCount="140">
  <si>
    <t>Razem:</t>
  </si>
  <si>
    <t>Wynagrodzenia bezosobowe</t>
  </si>
  <si>
    <t>4170</t>
  </si>
  <si>
    <t xml:space="preserve">Składki na Fundusz Pracy oraz Solidarnościowy Fundusz Wsparcia Osób Niepełnosprawnych </t>
  </si>
  <si>
    <t>4120</t>
  </si>
  <si>
    <t>Składki na ubezpieczenia społeczne</t>
  </si>
  <si>
    <t>4110</t>
  </si>
  <si>
    <t>Pozostała działalność</t>
  </si>
  <si>
    <t>92695</t>
  </si>
  <si>
    <t>Składki na Fundusz Pracy</t>
  </si>
  <si>
    <t>Obiekty sportowe</t>
  </si>
  <si>
    <t>92601</t>
  </si>
  <si>
    <t>Kultura fizyczna</t>
  </si>
  <si>
    <t>926</t>
  </si>
  <si>
    <t>92195</t>
  </si>
  <si>
    <t>Domy i ośrodki kultury, świetlice i kluby</t>
  </si>
  <si>
    <t>92109</t>
  </si>
  <si>
    <t>Pozostałe zadania w zakresie kultury</t>
  </si>
  <si>
    <t>92105</t>
  </si>
  <si>
    <t>Kultura i ochrona dziedzictwa narodowego</t>
  </si>
  <si>
    <t>921</t>
  </si>
  <si>
    <t>Schroniska dla zwierząt</t>
  </si>
  <si>
    <t>90013</t>
  </si>
  <si>
    <t>Utrzymanie zieleni w miastach i gminach</t>
  </si>
  <si>
    <t>90004</t>
  </si>
  <si>
    <t>Dodatkowe wynagrodzenie roczne</t>
  </si>
  <si>
    <t>4040</t>
  </si>
  <si>
    <t>Wynagrodzenia osobowe pracowników</t>
  </si>
  <si>
    <t>4010</t>
  </si>
  <si>
    <t>Gospodarka odpadami</t>
  </si>
  <si>
    <t>90002</t>
  </si>
  <si>
    <t xml:space="preserve">Gospodarka ściekowa i ochronna wód </t>
  </si>
  <si>
    <t>90001</t>
  </si>
  <si>
    <t>Gospodarka komunalna i ochrona środowiska</t>
  </si>
  <si>
    <t>900</t>
  </si>
  <si>
    <t>Wspieranie rodziny</t>
  </si>
  <si>
    <t>85504</t>
  </si>
  <si>
    <t>Karta Dużej Rodziny</t>
  </si>
  <si>
    <t>85503</t>
  </si>
  <si>
    <t xml:space="preserve">Świadczenia rodzinne, świadczenie z funduszu alimentacyjnego oraz składki na ubezpieczenia emerytalne i rentowe z ubezpieczenia społecznego
</t>
  </si>
  <si>
    <t>85502</t>
  </si>
  <si>
    <t>Świadczenie wychowawcze</t>
  </si>
  <si>
    <t>85501</t>
  </si>
  <si>
    <t>Rodzina</t>
  </si>
  <si>
    <t>855</t>
  </si>
  <si>
    <t>Świetlice szkolne</t>
  </si>
  <si>
    <t>85401</t>
  </si>
  <si>
    <t>Edukacyjna opieka wychowawcza</t>
  </si>
  <si>
    <t>854</t>
  </si>
  <si>
    <t xml:space="preserve">Solidarnościowy Fundusz Wsparcia Osób Niepełnosprawnych </t>
  </si>
  <si>
    <t>85326</t>
  </si>
  <si>
    <t xml:space="preserve">Pozostałe zadania w zakresie polityki społecznej </t>
  </si>
  <si>
    <t>853</t>
  </si>
  <si>
    <t>85295</t>
  </si>
  <si>
    <t>Wpłaty na Państwowy Fundusz Rehabilitacji Osób Niepełnosprawnych</t>
  </si>
  <si>
    <t>4140</t>
  </si>
  <si>
    <t>Ośrodki pomocy społecznej</t>
  </si>
  <si>
    <t>85219</t>
  </si>
  <si>
    <t>Ośrodki wsparcia</t>
  </si>
  <si>
    <t>85203</t>
  </si>
  <si>
    <t>Pomoc społeczna</t>
  </si>
  <si>
    <t>852</t>
  </si>
  <si>
    <t>85195</t>
  </si>
  <si>
    <t>Przeciwdziałanie alkoholizmowi</t>
  </si>
  <si>
    <t>85154</t>
  </si>
  <si>
    <t>Zwalczanie narkomanii</t>
  </si>
  <si>
    <t>85153</t>
  </si>
  <si>
    <t>Ochrona zdrowia</t>
  </si>
  <si>
    <t>851</t>
  </si>
  <si>
    <t>80195</t>
  </si>
  <si>
    <t>Realizacja zadań wymagających stosowania specjalnej organizacji nauki i metod pracy dla dzieci i młodzieży w szkołach podstawowych</t>
  </si>
  <si>
    <t>80150</t>
  </si>
  <si>
    <t>Realizacja zadań wymagających stosowania specjalnej organizacji nauki i metod pracy dla dzieci w przedszkolach, oddziałach przedszkolnych w szkołach podstawowych i innych formach wychowania przedszkolnego</t>
  </si>
  <si>
    <t>80149</t>
  </si>
  <si>
    <t>Stołówki szkolne i przedszkolne</t>
  </si>
  <si>
    <t>80148</t>
  </si>
  <si>
    <t xml:space="preserve">Przedszkola </t>
  </si>
  <si>
    <t>80104</t>
  </si>
  <si>
    <t>Oddziały przedszkolne w szkołach podstawowych</t>
  </si>
  <si>
    <t>80103</t>
  </si>
  <si>
    <t>Szkoły podstawowe</t>
  </si>
  <si>
    <t>80101</t>
  </si>
  <si>
    <t>Oświata i wychowanie</t>
  </si>
  <si>
    <t>801</t>
  </si>
  <si>
    <t>Ochotnicze straże pożarne</t>
  </si>
  <si>
    <t>75412</t>
  </si>
  <si>
    <t>Bezpieczeństwo publiczne i ochrona przeciwpożarowa</t>
  </si>
  <si>
    <t>754</t>
  </si>
  <si>
    <t xml:space="preserve">Wybory Prezydenta Rzeczypospolitej Polskiej </t>
  </si>
  <si>
    <t>75107</t>
  </si>
  <si>
    <t>0,00</t>
  </si>
  <si>
    <t>Urzędy naczelnych organów władzy państwowej, kontroli i ochrony prawa</t>
  </si>
  <si>
    <t>75101</t>
  </si>
  <si>
    <t>Urzędy naczelnych organów władzy państwowej, kontroli i ochrony prawa oraz sądownictwa</t>
  </si>
  <si>
    <t>751</t>
  </si>
  <si>
    <t>Wynagrodzenia agencyjno-prowizyjne</t>
  </si>
  <si>
    <t>4100</t>
  </si>
  <si>
    <t>75095</t>
  </si>
  <si>
    <t>Wspólna obsługa jednostek samorządu terytorialnego</t>
  </si>
  <si>
    <t>75085</t>
  </si>
  <si>
    <t>Promocja jednostek samorządu terytorialnego</t>
  </si>
  <si>
    <t>75075</t>
  </si>
  <si>
    <t>Urzędy gmin (miast i miast na prawach powiatu)</t>
  </si>
  <si>
    <t>75023</t>
  </si>
  <si>
    <t>Urzędy wojewódzkie</t>
  </si>
  <si>
    <t>75011</t>
  </si>
  <si>
    <t>Administracja publiczna</t>
  </si>
  <si>
    <t>750</t>
  </si>
  <si>
    <t>Plany zagospodarowania przestrzennego</t>
  </si>
  <si>
    <t>71004</t>
  </si>
  <si>
    <t>Działalność usługowa</t>
  </si>
  <si>
    <t>710</t>
  </si>
  <si>
    <t>05095</t>
  </si>
  <si>
    <t>Rybołówstwo i rybactwo</t>
  </si>
  <si>
    <t>050</t>
  </si>
  <si>
    <t>01095</t>
  </si>
  <si>
    <t>Rolnictwo i łowiectwo</t>
  </si>
  <si>
    <t>010</t>
  </si>
  <si>
    <r>
      <t xml:space="preserve">Zobowiązania
Ogółem
</t>
    </r>
    <r>
      <rPr>
        <b/>
        <sz val="7"/>
        <color indexed="8"/>
        <rFont val="Arial"/>
        <family val="2"/>
        <charset val="238"/>
      </rPr>
      <t>(niewymagalne)</t>
    </r>
  </si>
  <si>
    <t>% wykonania</t>
  </si>
  <si>
    <t>Zmiany</t>
  </si>
  <si>
    <t>Plan na 01.01.2021r.</t>
  </si>
  <si>
    <t>Treść</t>
  </si>
  <si>
    <t>Paragraf</t>
  </si>
  <si>
    <t>Rozdział</t>
  </si>
  <si>
    <t>Dział</t>
  </si>
  <si>
    <t>REALIZACJA PLANU WYDATKÓW BUDŻETU GMINY Z TYTUŁU WYNAGRODZEŃ I POCHODNYCH OD NICH NALICZONYCH</t>
  </si>
  <si>
    <t>Załącznik nr 14 do informacji opisowej</t>
  </si>
  <si>
    <t>za okres od początku roku do dnia 31 grudnia 2021 roku</t>
  </si>
  <si>
    <t>Plan po zmianie na 31.12.2021r.</t>
  </si>
  <si>
    <t>Wykonanie 
na dzień:
31.12.2021r.</t>
  </si>
  <si>
    <t>85516</t>
  </si>
  <si>
    <t>System opieki nad dziećmi w wieku do lat 3</t>
  </si>
  <si>
    <t xml:space="preserve">Wynagrodzenia osobowe pracowników </t>
  </si>
  <si>
    <t xml:space="preserve">Składki na ubezpieczenia społeczne </t>
  </si>
  <si>
    <t xml:space="preserve">Składki na Fundusz Pracy oraz Fundusz Solidarnościowy </t>
  </si>
  <si>
    <t>90005</t>
  </si>
  <si>
    <t xml:space="preserve">Ochrona powietrza atmosferycznego i klimatu </t>
  </si>
  <si>
    <t>4710</t>
  </si>
  <si>
    <t>Wpłaty na PPK finansowane przez podmiot zatrudniający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</si>
</sst>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9" fontId="14" fillId="0" borderId="0" applyFont="0" applyFill="0" applyBorder="0" applyAlignment="0" applyProtection="0"/>
  </cellStyleXfs>
  <cellXfs count="110"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4" fontId="5" fillId="0" borderId="3" xfId="1" applyNumberFormat="1" applyFont="1" applyFill="1" applyBorder="1" applyAlignment="1" applyProtection="1">
      <alignment horizontal="right" vertical="center"/>
      <protection locked="0"/>
    </xf>
    <xf numFmtId="10" fontId="5" fillId="0" borderId="3" xfId="1" applyNumberFormat="1" applyFont="1" applyFill="1" applyBorder="1" applyAlignment="1" applyProtection="1">
      <alignment horizontal="right" vertical="center"/>
      <protection locked="0"/>
    </xf>
    <xf numFmtId="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10" fontId="5" fillId="4" borderId="3" xfId="0" applyNumberFormat="1" applyFont="1" applyFill="1" applyBorder="1" applyAlignment="1" applyProtection="1">
      <alignment horizontal="right" vertical="center"/>
      <protection locked="0"/>
    </xf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0" fontId="5" fillId="5" borderId="3" xfId="1" applyNumberFormat="1" applyFont="1" applyFill="1" applyBorder="1" applyAlignment="1" applyProtection="1">
      <alignment horizontal="right" vertical="center"/>
      <protection locked="0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10" fontId="5" fillId="0" borderId="3" xfId="0" applyNumberFormat="1" applyFont="1" applyFill="1" applyBorder="1" applyAlignment="1" applyProtection="1">
      <alignment horizontal="right" vertical="center"/>
      <protection locked="0"/>
    </xf>
    <xf numFmtId="4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" xfId="0" applyNumberFormat="1" applyFont="1" applyFill="1" applyBorder="1" applyAlignment="1" applyProtection="1">
      <alignment horizontal="right" vertical="center" wrapText="1"/>
      <protection locked="0"/>
    </xf>
    <xf numFmtId="10" fontId="5" fillId="5" borderId="3" xfId="0" applyNumberFormat="1" applyFont="1" applyFill="1" applyBorder="1" applyAlignment="1" applyProtection="1">
      <alignment horizontal="right" vertical="center"/>
      <protection locked="0"/>
    </xf>
    <xf numFmtId="49" fontId="6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6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1" applyNumberFormat="1" applyFont="1" applyFill="1" applyBorder="1" applyAlignment="1" applyProtection="1">
      <alignment horizontal="right" vertical="center"/>
      <protection locked="0"/>
    </xf>
    <xf numFmtId="10" fontId="5" fillId="0" borderId="9" xfId="1" applyNumberFormat="1" applyFont="1" applyFill="1" applyBorder="1" applyAlignment="1" applyProtection="1">
      <alignment horizontal="right" vertical="center"/>
      <protection locked="0"/>
    </xf>
    <xf numFmtId="4" fontId="6" fillId="2" borderId="10" xfId="1" applyNumberFormat="1" applyFont="1" applyFill="1" applyBorder="1" applyAlignment="1" applyProtection="1">
      <alignment horizontal="righ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6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6" fillId="2" borderId="14" xfId="1" applyNumberFormat="1" applyFont="1" applyFill="1" applyBorder="1" applyAlignment="1" applyProtection="1">
      <alignment horizontal="right" vertical="center" wrapText="1"/>
      <protection locked="0"/>
    </xf>
    <xf numFmtId="49" fontId="6" fillId="2" borderId="14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3" xfId="0" applyNumberFormat="1" applyFont="1" applyFill="1" applyBorder="1" applyAlignment="1" applyProtection="1">
      <alignment horizontal="right" vertical="center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5" fillId="0" borderId="3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9" xfId="1" applyNumberFormat="1" applyFont="1" applyFill="1" applyBorder="1" applyAlignment="1" applyProtection="1">
      <alignment horizontal="right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2" fillId="2" borderId="0" xfId="0" applyNumberFormat="1" applyFont="1" applyFill="1" applyAlignment="1" applyProtection="1">
      <alignment horizontal="center" vertical="center" wrapText="1"/>
      <protection locked="0"/>
    </xf>
    <xf numFmtId="49" fontId="12" fillId="2" borderId="0" xfId="0" applyNumberFormat="1" applyFont="1" applyFill="1" applyAlignment="1" applyProtection="1">
      <alignment horizontal="center" vertical="top" wrapText="1"/>
      <protection locked="0"/>
    </xf>
    <xf numFmtId="49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" xfId="0" applyNumberFormat="1" applyFont="1" applyFill="1" applyBorder="1" applyAlignment="1" applyProtection="1">
      <alignment horizontal="left" vertical="center" wrapText="1"/>
      <protection locked="0"/>
    </xf>
    <xf numFmtId="4" fontId="8" fillId="7" borderId="2" xfId="0" applyNumberFormat="1" applyFont="1" applyFill="1" applyBorder="1" applyAlignment="1" applyProtection="1">
      <alignment horizontal="right" vertical="center" wrapText="1"/>
      <protection locked="0"/>
    </xf>
    <xf numFmtId="10" fontId="8" fillId="7" borderId="2" xfId="0" applyNumberFormat="1" applyFont="1" applyFill="1" applyBorder="1" applyAlignment="1" applyProtection="1">
      <alignment vertical="center" wrapText="1"/>
      <protection locked="0"/>
    </xf>
    <xf numFmtId="49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2" xfId="0" applyNumberFormat="1" applyFont="1" applyFill="1" applyBorder="1" applyAlignment="1" applyProtection="1">
      <alignment horizontal="left" vertical="center" wrapText="1"/>
      <protection locked="0"/>
    </xf>
    <xf numFmtId="4" fontId="6" fillId="7" borderId="2" xfId="0" applyNumberFormat="1" applyFont="1" applyFill="1" applyBorder="1" applyAlignment="1" applyProtection="1">
      <alignment horizontal="right" vertical="center" wrapText="1"/>
      <protection locked="0"/>
    </xf>
    <xf numFmtId="10" fontId="5" fillId="8" borderId="3" xfId="0" applyNumberFormat="1" applyFont="1" applyFill="1" applyBorder="1" applyAlignment="1" applyProtection="1">
      <alignment vertical="center"/>
      <protection locked="0"/>
    </xf>
    <xf numFmtId="10" fontId="9" fillId="8" borderId="3" xfId="0" applyNumberFormat="1" applyFont="1" applyFill="1" applyBorder="1" applyAlignment="1" applyProtection="1">
      <alignment horizontal="right" vertical="center"/>
      <protection locked="0"/>
    </xf>
    <xf numFmtId="10" fontId="5" fillId="8" borderId="3" xfId="0" applyNumberFormat="1" applyFont="1" applyFill="1" applyBorder="1" applyAlignment="1" applyProtection="1">
      <alignment horizontal="right" vertical="center"/>
      <protection locked="0"/>
    </xf>
    <xf numFmtId="49" fontId="8" fillId="7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14" xfId="0" applyNumberFormat="1" applyFont="1" applyFill="1" applyBorder="1" applyAlignment="1" applyProtection="1">
      <alignment horizontal="right" vertical="center" wrapText="1"/>
      <protection locked="0"/>
    </xf>
    <xf numFmtId="49" fontId="6" fillId="7" borderId="1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0" applyNumberFormat="1" applyFont="1" applyFill="1" applyBorder="1" applyAlignment="1" applyProtection="1">
      <alignment horizontal="right" vertical="center"/>
      <protection locked="0"/>
    </xf>
    <xf numFmtId="10" fontId="5" fillId="0" borderId="9" xfId="0" applyNumberFormat="1" applyFont="1" applyFill="1" applyBorder="1" applyAlignment="1" applyProtection="1">
      <alignment horizontal="right" vertical="center"/>
      <protection locked="0"/>
    </xf>
    <xf numFmtId="49" fontId="7" fillId="7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4" xfId="0" applyNumberFormat="1" applyFont="1" applyFill="1" applyBorder="1" applyAlignment="1" applyProtection="1">
      <alignment horizontal="left" vertical="center" wrapText="1"/>
      <protection locked="0"/>
    </xf>
    <xf numFmtId="4" fontId="6" fillId="7" borderId="14" xfId="0" applyNumberFormat="1" applyFont="1" applyFill="1" applyBorder="1" applyAlignment="1" applyProtection="1">
      <alignment horizontal="right" vertical="center" wrapText="1"/>
      <protection locked="0"/>
    </xf>
    <xf numFmtId="10" fontId="5" fillId="8" borderId="12" xfId="0" applyNumberFormat="1" applyFont="1" applyFill="1" applyBorder="1" applyAlignment="1" applyProtection="1">
      <alignment horizontal="right" vertical="center"/>
      <protection locked="0"/>
    </xf>
    <xf numFmtId="49" fontId="8" fillId="7" borderId="3" xfId="0" applyNumberFormat="1" applyFont="1" applyFill="1" applyBorder="1" applyAlignment="1" applyProtection="1">
      <alignment horizontal="left" vertical="center" wrapText="1"/>
      <protection locked="0"/>
    </xf>
    <xf numFmtId="4" fontId="8" fillId="7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2" xfId="1" applyNumberFormat="1" applyFont="1" applyFill="1" applyBorder="1" applyAlignment="1" applyProtection="1">
      <alignment horizontal="left" vertical="center" wrapText="1"/>
      <protection locked="0"/>
    </xf>
    <xf numFmtId="4" fontId="6" fillId="7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8" borderId="3" xfId="0" applyNumberFormat="1" applyFont="1" applyFill="1" applyBorder="1" applyAlignment="1" applyProtection="1">
      <alignment horizontal="right" vertical="center"/>
      <protection locked="0"/>
    </xf>
    <xf numFmtId="49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8" borderId="3" xfId="1" applyNumberFormat="1" applyFont="1" applyFill="1" applyBorder="1" applyAlignment="1" applyProtection="1">
      <alignment horizontal="right" vertical="center"/>
      <protection locked="0"/>
    </xf>
    <xf numFmtId="4" fontId="5" fillId="8" borderId="3" xfId="1" applyNumberFormat="1" applyFont="1" applyFill="1" applyBorder="1" applyAlignment="1" applyProtection="1">
      <alignment horizontal="right" vertical="center"/>
      <protection locked="0"/>
    </xf>
    <xf numFmtId="10" fontId="6" fillId="7" borderId="14" xfId="2" applyNumberFormat="1" applyFont="1" applyFill="1" applyBorder="1" applyAlignment="1" applyProtection="1">
      <alignment horizontal="right" vertical="center" wrapText="1"/>
      <protection locked="0"/>
    </xf>
    <xf numFmtId="4" fontId="6" fillId="7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7" borderId="11" xfId="0" applyNumberFormat="1" applyFont="1" applyFill="1" applyBorder="1" applyAlignment="1" applyProtection="1">
      <alignment horizontal="right" vertical="center" wrapText="1"/>
      <protection locked="0"/>
    </xf>
    <xf numFmtId="10" fontId="5" fillId="8" borderId="9" xfId="0" applyNumberFormat="1" applyFont="1" applyFill="1" applyBorder="1" applyAlignment="1" applyProtection="1">
      <alignment horizontal="right" vertical="center"/>
      <protection locked="0"/>
    </xf>
    <xf numFmtId="49" fontId="3" fillId="7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7" borderId="1" xfId="0" applyNumberFormat="1" applyFont="1" applyFill="1" applyBorder="1" applyAlignment="1" applyProtection="1">
      <alignment horizontal="right" vertical="center" wrapText="1"/>
      <protection locked="0"/>
    </xf>
    <xf numFmtId="10" fontId="3" fillId="7" borderId="1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ny" xfId="0" builtinId="0"/>
    <cellStyle name="Normalny 10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showGridLines="0" tabSelected="1" zoomScaleNormal="100" workbookViewId="0">
      <selection activeCell="A206" sqref="A206:J206"/>
    </sheetView>
  </sheetViews>
  <sheetFormatPr defaultRowHeight="12.75" x14ac:dyDescent="0.2"/>
  <cols>
    <col min="1" max="1" width="7.83203125" style="1" customWidth="1"/>
    <col min="2" max="2" width="10.1640625" style="1" customWidth="1"/>
    <col min="3" max="3" width="9.33203125" style="1" customWidth="1"/>
    <col min="4" max="4" width="50.33203125" style="1" customWidth="1"/>
    <col min="5" max="5" width="16" style="1" customWidth="1"/>
    <col min="6" max="6" width="14.83203125" style="1" customWidth="1"/>
    <col min="7" max="7" width="16.1640625" style="1" customWidth="1"/>
    <col min="8" max="8" width="18.5" style="1" customWidth="1"/>
    <col min="9" max="9" width="10" style="1" customWidth="1"/>
    <col min="10" max="10" width="16.1640625" style="1" customWidth="1"/>
    <col min="11" max="16384" width="9.33203125" style="1"/>
  </cols>
  <sheetData>
    <row r="1" spans="1:15" ht="19.5" customHeight="1" x14ac:dyDescent="0.2">
      <c r="A1" s="67"/>
      <c r="B1" s="67"/>
      <c r="C1" s="67"/>
      <c r="D1" s="67"/>
      <c r="E1" s="67"/>
      <c r="F1" s="67"/>
      <c r="G1" s="67"/>
      <c r="H1" s="60" t="s">
        <v>127</v>
      </c>
      <c r="I1" s="60"/>
      <c r="J1" s="60"/>
    </row>
    <row r="2" spans="1:15" ht="44.25" customHeight="1" x14ac:dyDescent="0.2">
      <c r="A2" s="68" t="s">
        <v>126</v>
      </c>
      <c r="B2" s="68"/>
      <c r="C2" s="68"/>
      <c r="D2" s="68"/>
      <c r="E2" s="68"/>
      <c r="F2" s="68"/>
      <c r="G2" s="68"/>
      <c r="H2" s="68"/>
      <c r="I2" s="68"/>
      <c r="J2" s="68"/>
    </row>
    <row r="3" spans="1:15" ht="27" customHeight="1" x14ac:dyDescent="0.2">
      <c r="A3" s="69" t="s">
        <v>128</v>
      </c>
      <c r="B3" s="69"/>
      <c r="C3" s="69"/>
      <c r="D3" s="69"/>
      <c r="E3" s="69"/>
      <c r="F3" s="69"/>
      <c r="G3" s="69"/>
      <c r="H3" s="69"/>
      <c r="I3" s="69"/>
      <c r="J3" s="69"/>
    </row>
    <row r="4" spans="1:15" ht="33.75" x14ac:dyDescent="0.2">
      <c r="A4" s="59" t="s">
        <v>125</v>
      </c>
      <c r="B4" s="58" t="s">
        <v>124</v>
      </c>
      <c r="C4" s="58" t="s">
        <v>123</v>
      </c>
      <c r="D4" s="58" t="s">
        <v>122</v>
      </c>
      <c r="E4" s="58" t="s">
        <v>121</v>
      </c>
      <c r="F4" s="58" t="s">
        <v>120</v>
      </c>
      <c r="G4" s="57" t="s">
        <v>129</v>
      </c>
      <c r="H4" s="55" t="s">
        <v>130</v>
      </c>
      <c r="I4" s="56" t="s">
        <v>119</v>
      </c>
      <c r="J4" s="55" t="s">
        <v>118</v>
      </c>
      <c r="K4" s="54"/>
      <c r="L4" s="54"/>
      <c r="M4" s="54"/>
      <c r="N4" s="54"/>
      <c r="O4" s="54"/>
    </row>
    <row r="5" spans="1:15" x14ac:dyDescent="0.2">
      <c r="A5" s="70" t="s">
        <v>117</v>
      </c>
      <c r="B5" s="71"/>
      <c r="C5" s="71"/>
      <c r="D5" s="72" t="s">
        <v>116</v>
      </c>
      <c r="E5" s="73">
        <f>E6</f>
        <v>0</v>
      </c>
      <c r="F5" s="73">
        <f>F6</f>
        <v>8704.2999999999993</v>
      </c>
      <c r="G5" s="73">
        <f>G6</f>
        <v>8704.2999999999993</v>
      </c>
      <c r="H5" s="73">
        <f>H6</f>
        <v>8704.2999999999993</v>
      </c>
      <c r="I5" s="74">
        <f t="shared" ref="I5:I27" si="0">H5/G5</f>
        <v>1</v>
      </c>
      <c r="J5" s="73">
        <v>0</v>
      </c>
    </row>
    <row r="6" spans="1:15" ht="15" x14ac:dyDescent="0.2">
      <c r="A6" s="18"/>
      <c r="B6" s="75" t="s">
        <v>115</v>
      </c>
      <c r="C6" s="76"/>
      <c r="D6" s="77" t="s">
        <v>7</v>
      </c>
      <c r="E6" s="78">
        <f>E7+E8+E9</f>
        <v>0</v>
      </c>
      <c r="F6" s="78">
        <f>F7+F8+F9</f>
        <v>8704.2999999999993</v>
      </c>
      <c r="G6" s="78">
        <f>G7+G8+G9</f>
        <v>8704.2999999999993</v>
      </c>
      <c r="H6" s="78">
        <f>H7+H8+H9</f>
        <v>8704.2999999999993</v>
      </c>
      <c r="I6" s="79">
        <f t="shared" si="0"/>
        <v>1</v>
      </c>
      <c r="J6" s="78">
        <v>0</v>
      </c>
    </row>
    <row r="7" spans="1:15" x14ac:dyDescent="0.2">
      <c r="A7" s="12"/>
      <c r="B7" s="10"/>
      <c r="C7" s="9" t="s">
        <v>28</v>
      </c>
      <c r="D7" s="8" t="s">
        <v>27</v>
      </c>
      <c r="E7" s="7">
        <v>0</v>
      </c>
      <c r="F7" s="7">
        <f>G7-E7</f>
        <v>7280.89</v>
      </c>
      <c r="G7" s="22">
        <v>7280.89</v>
      </c>
      <c r="H7" s="20">
        <v>7280.89</v>
      </c>
      <c r="I7" s="53">
        <f t="shared" si="0"/>
        <v>1</v>
      </c>
      <c r="J7" s="20">
        <v>0</v>
      </c>
    </row>
    <row r="8" spans="1:15" x14ac:dyDescent="0.2">
      <c r="A8" s="12"/>
      <c r="B8" s="10"/>
      <c r="C8" s="9" t="s">
        <v>6</v>
      </c>
      <c r="D8" s="8" t="s">
        <v>5</v>
      </c>
      <c r="E8" s="7">
        <v>0</v>
      </c>
      <c r="F8" s="7">
        <f>G8-E8</f>
        <v>1245.03</v>
      </c>
      <c r="G8" s="22">
        <v>1245.03</v>
      </c>
      <c r="H8" s="20">
        <v>1245.03</v>
      </c>
      <c r="I8" s="53">
        <f t="shared" si="0"/>
        <v>1</v>
      </c>
      <c r="J8" s="20">
        <v>0</v>
      </c>
    </row>
    <row r="9" spans="1:15" x14ac:dyDescent="0.2">
      <c r="A9" s="12"/>
      <c r="B9" s="10"/>
      <c r="C9" s="9" t="s">
        <v>4</v>
      </c>
      <c r="D9" s="8" t="s">
        <v>9</v>
      </c>
      <c r="E9" s="7">
        <v>0</v>
      </c>
      <c r="F9" s="7">
        <f>G9-E9</f>
        <v>178.38</v>
      </c>
      <c r="G9" s="22">
        <v>178.38</v>
      </c>
      <c r="H9" s="20">
        <v>178.38</v>
      </c>
      <c r="I9" s="53">
        <f t="shared" si="0"/>
        <v>1</v>
      </c>
      <c r="J9" s="20">
        <v>0</v>
      </c>
    </row>
    <row r="10" spans="1:15" x14ac:dyDescent="0.2">
      <c r="A10" s="70" t="s">
        <v>114</v>
      </c>
      <c r="B10" s="71"/>
      <c r="C10" s="71"/>
      <c r="D10" s="72" t="s">
        <v>113</v>
      </c>
      <c r="E10" s="73">
        <f>E11</f>
        <v>6800</v>
      </c>
      <c r="F10" s="73">
        <f>F11</f>
        <v>2400</v>
      </c>
      <c r="G10" s="73">
        <f>G11</f>
        <v>9200</v>
      </c>
      <c r="H10" s="73">
        <f>H11</f>
        <v>7060.4299999999994</v>
      </c>
      <c r="I10" s="80">
        <f t="shared" si="0"/>
        <v>0.76743804347826083</v>
      </c>
      <c r="J10" s="73">
        <f>J11</f>
        <v>0</v>
      </c>
    </row>
    <row r="11" spans="1:15" ht="15" x14ac:dyDescent="0.2">
      <c r="A11" s="18"/>
      <c r="B11" s="75" t="s">
        <v>112</v>
      </c>
      <c r="C11" s="76"/>
      <c r="D11" s="77" t="s">
        <v>7</v>
      </c>
      <c r="E11" s="78">
        <f>E12+E13</f>
        <v>6800</v>
      </c>
      <c r="F11" s="78">
        <f>F12+F13</f>
        <v>2400</v>
      </c>
      <c r="G11" s="78">
        <f>G12+G13</f>
        <v>9200</v>
      </c>
      <c r="H11" s="78">
        <f>H12+H13</f>
        <v>7060.4299999999994</v>
      </c>
      <c r="I11" s="81">
        <f t="shared" si="0"/>
        <v>0.76743804347826083</v>
      </c>
      <c r="J11" s="78">
        <f>J12+J13</f>
        <v>0</v>
      </c>
    </row>
    <row r="12" spans="1:15" x14ac:dyDescent="0.2">
      <c r="A12" s="12"/>
      <c r="B12" s="10"/>
      <c r="C12" s="9" t="s">
        <v>6</v>
      </c>
      <c r="D12" s="8" t="s">
        <v>5</v>
      </c>
      <c r="E12" s="7">
        <v>800</v>
      </c>
      <c r="F12" s="7">
        <f>G12-E12</f>
        <v>400</v>
      </c>
      <c r="G12" s="22">
        <v>1200</v>
      </c>
      <c r="H12" s="20">
        <v>1060.2</v>
      </c>
      <c r="I12" s="21">
        <f t="shared" si="0"/>
        <v>0.88350000000000006</v>
      </c>
      <c r="J12" s="20">
        <v>0</v>
      </c>
    </row>
    <row r="13" spans="1:15" x14ac:dyDescent="0.2">
      <c r="A13" s="12"/>
      <c r="B13" s="10"/>
      <c r="C13" s="9" t="s">
        <v>2</v>
      </c>
      <c r="D13" s="8" t="s">
        <v>1</v>
      </c>
      <c r="E13" s="7">
        <v>6000</v>
      </c>
      <c r="F13" s="7">
        <f>G13-E13</f>
        <v>2000</v>
      </c>
      <c r="G13" s="22">
        <v>8000</v>
      </c>
      <c r="H13" s="20">
        <v>6000.23</v>
      </c>
      <c r="I13" s="21">
        <f t="shared" si="0"/>
        <v>0.75002874999999991</v>
      </c>
      <c r="J13" s="20">
        <v>0</v>
      </c>
    </row>
    <row r="14" spans="1:15" x14ac:dyDescent="0.2">
      <c r="A14" s="70" t="s">
        <v>111</v>
      </c>
      <c r="B14" s="71"/>
      <c r="C14" s="71"/>
      <c r="D14" s="72" t="s">
        <v>110</v>
      </c>
      <c r="E14" s="73">
        <f t="shared" ref="E14:H15" si="1">E15</f>
        <v>35000</v>
      </c>
      <c r="F14" s="73">
        <f t="shared" si="1"/>
        <v>-2800</v>
      </c>
      <c r="G14" s="73">
        <f t="shared" si="1"/>
        <v>32200</v>
      </c>
      <c r="H14" s="73">
        <f t="shared" si="1"/>
        <v>25041</v>
      </c>
      <c r="I14" s="80">
        <f t="shared" si="0"/>
        <v>0.7776708074534161</v>
      </c>
      <c r="J14" s="73">
        <f>J15</f>
        <v>155</v>
      </c>
    </row>
    <row r="15" spans="1:15" ht="15" x14ac:dyDescent="0.2">
      <c r="A15" s="18"/>
      <c r="B15" s="75" t="s">
        <v>109</v>
      </c>
      <c r="C15" s="76"/>
      <c r="D15" s="77" t="s">
        <v>108</v>
      </c>
      <c r="E15" s="78">
        <f t="shared" si="1"/>
        <v>35000</v>
      </c>
      <c r="F15" s="78">
        <f t="shared" si="1"/>
        <v>-2800</v>
      </c>
      <c r="G15" s="78">
        <f t="shared" si="1"/>
        <v>32200</v>
      </c>
      <c r="H15" s="78">
        <f t="shared" si="1"/>
        <v>25041</v>
      </c>
      <c r="I15" s="81">
        <f t="shared" si="0"/>
        <v>0.7776708074534161</v>
      </c>
      <c r="J15" s="78">
        <f>J16</f>
        <v>155</v>
      </c>
    </row>
    <row r="16" spans="1:15" x14ac:dyDescent="0.2">
      <c r="A16" s="12"/>
      <c r="B16" s="10"/>
      <c r="C16" s="9" t="s">
        <v>2</v>
      </c>
      <c r="D16" s="8" t="s">
        <v>1</v>
      </c>
      <c r="E16" s="7">
        <v>35000</v>
      </c>
      <c r="F16" s="7">
        <f>G16-E16</f>
        <v>-2800</v>
      </c>
      <c r="G16" s="22">
        <v>32200</v>
      </c>
      <c r="H16" s="20">
        <v>25041</v>
      </c>
      <c r="I16" s="21">
        <f t="shared" si="0"/>
        <v>0.7776708074534161</v>
      </c>
      <c r="J16" s="20">
        <v>155</v>
      </c>
    </row>
    <row r="17" spans="1:10" x14ac:dyDescent="0.2">
      <c r="A17" s="70" t="s">
        <v>107</v>
      </c>
      <c r="B17" s="71"/>
      <c r="C17" s="71"/>
      <c r="D17" s="72" t="s">
        <v>106</v>
      </c>
      <c r="E17" s="73">
        <f>E18+E22+E28+E32+E39</f>
        <v>5116236.0600000005</v>
      </c>
      <c r="F17" s="73">
        <f>F18+F22+F28+F32+F39</f>
        <v>945191.00999999978</v>
      </c>
      <c r="G17" s="73">
        <f>G18+G22+G28+G32+G39</f>
        <v>6061427.0699999994</v>
      </c>
      <c r="H17" s="73">
        <f>H18+H22+H28+H32+H39</f>
        <v>5477878.3700000001</v>
      </c>
      <c r="I17" s="80">
        <f t="shared" si="0"/>
        <v>0.90372750620259479</v>
      </c>
      <c r="J17" s="73">
        <f>J18+J22+J28+J32+J39</f>
        <v>434376.2</v>
      </c>
    </row>
    <row r="18" spans="1:10" ht="15" x14ac:dyDescent="0.2">
      <c r="A18" s="18"/>
      <c r="B18" s="75" t="s">
        <v>105</v>
      </c>
      <c r="C18" s="76"/>
      <c r="D18" s="77" t="s">
        <v>104</v>
      </c>
      <c r="E18" s="78">
        <f>E19+E20+E21</f>
        <v>165472</v>
      </c>
      <c r="F18" s="78">
        <f>F19+F20+F21</f>
        <v>-4.0000000000077307</v>
      </c>
      <c r="G18" s="78">
        <f>G19+G20+G21</f>
        <v>165468</v>
      </c>
      <c r="H18" s="78">
        <f>H19+H20+H21</f>
        <v>160776.51999999999</v>
      </c>
      <c r="I18" s="81">
        <f t="shared" si="0"/>
        <v>0.97164720671066307</v>
      </c>
      <c r="J18" s="78">
        <f>J19+J20+J21</f>
        <v>0</v>
      </c>
    </row>
    <row r="19" spans="1:10" x14ac:dyDescent="0.2">
      <c r="A19" s="12"/>
      <c r="B19" s="10"/>
      <c r="C19" s="9" t="s">
        <v>28</v>
      </c>
      <c r="D19" s="8" t="s">
        <v>27</v>
      </c>
      <c r="E19" s="7">
        <v>138412.38</v>
      </c>
      <c r="F19" s="7">
        <f>G19-E19</f>
        <v>-308.82000000000698</v>
      </c>
      <c r="G19" s="22">
        <v>138103.56</v>
      </c>
      <c r="H19" s="20">
        <v>134179.26999999999</v>
      </c>
      <c r="I19" s="21">
        <f t="shared" si="0"/>
        <v>0.97158443996664523</v>
      </c>
      <c r="J19" s="20">
        <v>0</v>
      </c>
    </row>
    <row r="20" spans="1:10" x14ac:dyDescent="0.2">
      <c r="A20" s="12"/>
      <c r="B20" s="10"/>
      <c r="C20" s="9" t="s">
        <v>6</v>
      </c>
      <c r="D20" s="8" t="s">
        <v>5</v>
      </c>
      <c r="E20" s="7">
        <v>23668.52</v>
      </c>
      <c r="F20" s="7">
        <f>G20-E20</f>
        <v>266.61999999999898</v>
      </c>
      <c r="G20" s="22">
        <v>23935.14</v>
      </c>
      <c r="H20" s="20">
        <v>23264.09</v>
      </c>
      <c r="I20" s="21">
        <f t="shared" si="0"/>
        <v>0.97196381554484335</v>
      </c>
      <c r="J20" s="20">
        <v>0</v>
      </c>
    </row>
    <row r="21" spans="1:10" x14ac:dyDescent="0.2">
      <c r="A21" s="12"/>
      <c r="B21" s="10"/>
      <c r="C21" s="9" t="s">
        <v>4</v>
      </c>
      <c r="D21" s="8" t="s">
        <v>9</v>
      </c>
      <c r="E21" s="7">
        <v>3391.1</v>
      </c>
      <c r="F21" s="7">
        <f>G21-E21</f>
        <v>38.200000000000273</v>
      </c>
      <c r="G21" s="22">
        <v>3429.3</v>
      </c>
      <c r="H21" s="20">
        <v>3333.16</v>
      </c>
      <c r="I21" s="21">
        <f t="shared" si="0"/>
        <v>0.9719651240778</v>
      </c>
      <c r="J21" s="20">
        <v>0</v>
      </c>
    </row>
    <row r="22" spans="1:10" ht="15" x14ac:dyDescent="0.2">
      <c r="A22" s="18"/>
      <c r="B22" s="75" t="s">
        <v>103</v>
      </c>
      <c r="C22" s="76"/>
      <c r="D22" s="77" t="s">
        <v>102</v>
      </c>
      <c r="E22" s="78">
        <f>E23+E24+E25+E26+E27+E31</f>
        <v>3880324.06</v>
      </c>
      <c r="F22" s="78">
        <f t="shared" ref="F22:H22" si="2">F23+F24+F25+F26+F27+F31</f>
        <v>951280.00999999978</v>
      </c>
      <c r="G22" s="78">
        <f t="shared" si="2"/>
        <v>4831604.0699999994</v>
      </c>
      <c r="H22" s="78">
        <f t="shared" si="2"/>
        <v>4257607.37</v>
      </c>
      <c r="I22" s="81">
        <f t="shared" si="0"/>
        <v>0.88119955781062187</v>
      </c>
      <c r="J22" s="78">
        <f>J23+J24+J25+J26+J27+J31</f>
        <v>338980.47000000003</v>
      </c>
    </row>
    <row r="23" spans="1:10" x14ac:dyDescent="0.2">
      <c r="A23" s="12"/>
      <c r="B23" s="10"/>
      <c r="C23" s="9" t="s">
        <v>28</v>
      </c>
      <c r="D23" s="8" t="s">
        <v>27</v>
      </c>
      <c r="E23" s="7">
        <v>2942094.33</v>
      </c>
      <c r="F23" s="7">
        <f>G23-E23</f>
        <v>872339.71999999974</v>
      </c>
      <c r="G23" s="22">
        <v>3814434.05</v>
      </c>
      <c r="H23" s="20">
        <v>3310440.87</v>
      </c>
      <c r="I23" s="21">
        <f t="shared" si="0"/>
        <v>0.86787209494420292</v>
      </c>
      <c r="J23" s="20">
        <v>43701.58</v>
      </c>
    </row>
    <row r="24" spans="1:10" x14ac:dyDescent="0.2">
      <c r="A24" s="12"/>
      <c r="B24" s="10"/>
      <c r="C24" s="9" t="s">
        <v>26</v>
      </c>
      <c r="D24" s="8" t="s">
        <v>25</v>
      </c>
      <c r="E24" s="7">
        <v>254049.11</v>
      </c>
      <c r="F24" s="7">
        <f>G24-E24</f>
        <v>-42694</v>
      </c>
      <c r="G24" s="22">
        <v>211355.11</v>
      </c>
      <c r="H24" s="20">
        <v>211354.37</v>
      </c>
      <c r="I24" s="21">
        <f t="shared" si="0"/>
        <v>0.99999649878349295</v>
      </c>
      <c r="J24" s="20">
        <v>246925.65</v>
      </c>
    </row>
    <row r="25" spans="1:10" x14ac:dyDescent="0.2">
      <c r="A25" s="12"/>
      <c r="B25" s="10"/>
      <c r="C25" s="9" t="s">
        <v>6</v>
      </c>
      <c r="D25" s="8" t="s">
        <v>5</v>
      </c>
      <c r="E25" s="7">
        <v>558883.42000000004</v>
      </c>
      <c r="F25" s="7">
        <f>G25-E25</f>
        <v>72156.969999999972</v>
      </c>
      <c r="G25" s="22">
        <v>631040.39</v>
      </c>
      <c r="H25" s="20">
        <v>595172.03</v>
      </c>
      <c r="I25" s="21">
        <f t="shared" si="0"/>
        <v>0.9431599615992885</v>
      </c>
      <c r="J25" s="20">
        <v>42224.27</v>
      </c>
    </row>
    <row r="26" spans="1:10" x14ac:dyDescent="0.2">
      <c r="A26" s="12"/>
      <c r="B26" s="10"/>
      <c r="C26" s="9" t="s">
        <v>4</v>
      </c>
      <c r="D26" s="8" t="s">
        <v>9</v>
      </c>
      <c r="E26" s="7">
        <v>74337.2</v>
      </c>
      <c r="F26" s="7">
        <f>G26-E26</f>
        <v>8921.5599999999977</v>
      </c>
      <c r="G26" s="22">
        <v>83258.759999999995</v>
      </c>
      <c r="H26" s="20">
        <v>61682.59</v>
      </c>
      <c r="I26" s="21">
        <f t="shared" si="0"/>
        <v>0.74085405547716543</v>
      </c>
      <c r="J26" s="20">
        <v>3809.01</v>
      </c>
    </row>
    <row r="27" spans="1:10" x14ac:dyDescent="0.2">
      <c r="A27" s="12"/>
      <c r="B27" s="10"/>
      <c r="C27" s="9" t="s">
        <v>2</v>
      </c>
      <c r="D27" s="8" t="s">
        <v>1</v>
      </c>
      <c r="E27" s="7">
        <v>50960</v>
      </c>
      <c r="F27" s="7">
        <f>G27-E27</f>
        <v>29555.759999999995</v>
      </c>
      <c r="G27" s="22">
        <v>80515.759999999995</v>
      </c>
      <c r="H27" s="20">
        <v>72746.429999999993</v>
      </c>
      <c r="I27" s="21">
        <f t="shared" si="0"/>
        <v>0.9035054752013767</v>
      </c>
      <c r="J27" s="20">
        <v>1232</v>
      </c>
    </row>
    <row r="28" spans="1:10" ht="15" hidden="1" x14ac:dyDescent="0.2">
      <c r="A28" s="18"/>
      <c r="B28" s="17" t="s">
        <v>101</v>
      </c>
      <c r="C28" s="16"/>
      <c r="D28" s="15" t="s">
        <v>100</v>
      </c>
      <c r="E28" s="13">
        <f>E29+E30</f>
        <v>0</v>
      </c>
      <c r="F28" s="13">
        <f>F29+F30</f>
        <v>0</v>
      </c>
      <c r="G28" s="13">
        <f>G29+G30</f>
        <v>0</v>
      </c>
      <c r="H28" s="13">
        <f>H29+H30</f>
        <v>0</v>
      </c>
      <c r="I28" s="14">
        <v>0</v>
      </c>
      <c r="J28" s="13">
        <f>J29+J30</f>
        <v>0</v>
      </c>
    </row>
    <row r="29" spans="1:10" hidden="1" x14ac:dyDescent="0.2">
      <c r="A29" s="12"/>
      <c r="B29" s="10"/>
      <c r="C29" s="9" t="s">
        <v>6</v>
      </c>
      <c r="D29" s="8" t="s">
        <v>5</v>
      </c>
      <c r="E29" s="7">
        <v>0</v>
      </c>
      <c r="F29" s="7">
        <f>G29-E29</f>
        <v>0</v>
      </c>
      <c r="G29" s="22">
        <v>0</v>
      </c>
      <c r="H29" s="20">
        <v>0</v>
      </c>
      <c r="I29" s="21">
        <v>0</v>
      </c>
      <c r="J29" s="20">
        <v>0</v>
      </c>
    </row>
    <row r="30" spans="1:10" hidden="1" x14ac:dyDescent="0.2">
      <c r="A30" s="12"/>
      <c r="B30" s="10"/>
      <c r="C30" s="9" t="s">
        <v>2</v>
      </c>
      <c r="D30" s="8" t="s">
        <v>1</v>
      </c>
      <c r="E30" s="7">
        <v>0</v>
      </c>
      <c r="F30" s="7">
        <f>G30-E30</f>
        <v>0</v>
      </c>
      <c r="G30" s="22">
        <v>0</v>
      </c>
      <c r="H30" s="20">
        <v>0</v>
      </c>
      <c r="I30" s="21">
        <v>0</v>
      </c>
      <c r="J30" s="20">
        <v>0</v>
      </c>
    </row>
    <row r="31" spans="1:10" x14ac:dyDescent="0.2">
      <c r="A31" s="12"/>
      <c r="B31" s="10"/>
      <c r="C31" s="9" t="s">
        <v>138</v>
      </c>
      <c r="D31" s="8" t="s">
        <v>139</v>
      </c>
      <c r="E31" s="7">
        <v>0</v>
      </c>
      <c r="F31" s="7">
        <f>G31-E31</f>
        <v>11000</v>
      </c>
      <c r="G31" s="63">
        <v>11000</v>
      </c>
      <c r="H31" s="62">
        <v>6211.08</v>
      </c>
      <c r="I31" s="21">
        <f>H31/G31</f>
        <v>0.56464363636363635</v>
      </c>
      <c r="J31" s="62">
        <v>1087.96</v>
      </c>
    </row>
    <row r="32" spans="1:10" ht="15" x14ac:dyDescent="0.2">
      <c r="A32" s="18"/>
      <c r="B32" s="75" t="s">
        <v>99</v>
      </c>
      <c r="C32" s="76"/>
      <c r="D32" s="77" t="s">
        <v>98</v>
      </c>
      <c r="E32" s="78">
        <f>E33+E34+E35+E36+E37+E38</f>
        <v>1070440</v>
      </c>
      <c r="F32" s="78">
        <f t="shared" ref="F32:H32" si="3">F33+F34+F35+F36+F37+F38</f>
        <v>-7485.0000000000073</v>
      </c>
      <c r="G32" s="78">
        <f t="shared" si="3"/>
        <v>1062955</v>
      </c>
      <c r="H32" s="78">
        <f t="shared" si="3"/>
        <v>1058116.4800000002</v>
      </c>
      <c r="I32" s="81">
        <f t="shared" ref="I32:I45" si="4">H32/G32</f>
        <v>0.99544804812997745</v>
      </c>
      <c r="J32" s="78">
        <f>J33+J34+J35+J36+J37+J38</f>
        <v>95395.73</v>
      </c>
    </row>
    <row r="33" spans="1:10" x14ac:dyDescent="0.2">
      <c r="A33" s="12"/>
      <c r="B33" s="10"/>
      <c r="C33" s="9" t="s">
        <v>28</v>
      </c>
      <c r="D33" s="8" t="s">
        <v>27</v>
      </c>
      <c r="E33" s="7">
        <v>827808</v>
      </c>
      <c r="F33" s="7">
        <f t="shared" ref="F33:F38" si="5">G33-E33</f>
        <v>13485.619999999995</v>
      </c>
      <c r="G33" s="6">
        <v>841293.62</v>
      </c>
      <c r="H33" s="4">
        <v>836989.6</v>
      </c>
      <c r="I33" s="5">
        <f t="shared" si="4"/>
        <v>0.99488404535862285</v>
      </c>
      <c r="J33" s="4">
        <v>10104.34</v>
      </c>
    </row>
    <row r="34" spans="1:10" x14ac:dyDescent="0.2">
      <c r="A34" s="12"/>
      <c r="B34" s="10"/>
      <c r="C34" s="9" t="s">
        <v>26</v>
      </c>
      <c r="D34" s="8" t="s">
        <v>25</v>
      </c>
      <c r="E34" s="7">
        <v>60282</v>
      </c>
      <c r="F34" s="7">
        <f t="shared" si="5"/>
        <v>-485.62000000000262</v>
      </c>
      <c r="G34" s="6">
        <v>59796.38</v>
      </c>
      <c r="H34" s="4">
        <v>59796.38</v>
      </c>
      <c r="I34" s="5">
        <f t="shared" si="4"/>
        <v>1</v>
      </c>
      <c r="J34" s="4">
        <v>62222.81</v>
      </c>
    </row>
    <row r="35" spans="1:10" x14ac:dyDescent="0.2">
      <c r="A35" s="12"/>
      <c r="B35" s="10"/>
      <c r="C35" s="9" t="s">
        <v>6</v>
      </c>
      <c r="D35" s="8" t="s">
        <v>5</v>
      </c>
      <c r="E35" s="7">
        <v>147255</v>
      </c>
      <c r="F35" s="7">
        <f t="shared" si="5"/>
        <v>-7000</v>
      </c>
      <c r="G35" s="6">
        <v>140255</v>
      </c>
      <c r="H35" s="4">
        <v>140008.16</v>
      </c>
      <c r="I35" s="5">
        <f t="shared" si="4"/>
        <v>0.99824006274286126</v>
      </c>
      <c r="J35" s="4">
        <v>21011.84</v>
      </c>
    </row>
    <row r="36" spans="1:10" x14ac:dyDescent="0.2">
      <c r="A36" s="12"/>
      <c r="B36" s="10"/>
      <c r="C36" s="9" t="s">
        <v>4</v>
      </c>
      <c r="D36" s="8" t="s">
        <v>9</v>
      </c>
      <c r="E36" s="7">
        <v>21310</v>
      </c>
      <c r="F36" s="7">
        <f t="shared" si="5"/>
        <v>-6000</v>
      </c>
      <c r="G36" s="6">
        <v>15310</v>
      </c>
      <c r="H36" s="4">
        <v>15310</v>
      </c>
      <c r="I36" s="5">
        <f t="shared" si="4"/>
        <v>1</v>
      </c>
      <c r="J36" s="4">
        <v>1843.92</v>
      </c>
    </row>
    <row r="37" spans="1:10" x14ac:dyDescent="0.2">
      <c r="A37" s="12"/>
      <c r="B37" s="10"/>
      <c r="C37" s="9" t="s">
        <v>2</v>
      </c>
      <c r="D37" s="8" t="s">
        <v>1</v>
      </c>
      <c r="E37" s="7">
        <v>4000</v>
      </c>
      <c r="F37" s="7">
        <f t="shared" si="5"/>
        <v>0</v>
      </c>
      <c r="G37" s="6">
        <v>4000</v>
      </c>
      <c r="H37" s="4">
        <v>3990</v>
      </c>
      <c r="I37" s="5">
        <f t="shared" si="4"/>
        <v>0.99750000000000005</v>
      </c>
      <c r="J37" s="4">
        <v>0</v>
      </c>
    </row>
    <row r="38" spans="1:10" x14ac:dyDescent="0.2">
      <c r="A38" s="12"/>
      <c r="B38" s="10"/>
      <c r="C38" s="9" t="s">
        <v>138</v>
      </c>
      <c r="D38" s="8" t="s">
        <v>139</v>
      </c>
      <c r="E38" s="7">
        <v>9785</v>
      </c>
      <c r="F38" s="7">
        <f t="shared" si="5"/>
        <v>-7485</v>
      </c>
      <c r="G38" s="7">
        <v>2300</v>
      </c>
      <c r="H38" s="7">
        <v>2022.34</v>
      </c>
      <c r="I38" s="5">
        <f>H38/G38</f>
        <v>0.87927826086956518</v>
      </c>
      <c r="J38" s="4">
        <v>212.82</v>
      </c>
    </row>
    <row r="39" spans="1:10" ht="15" x14ac:dyDescent="0.2">
      <c r="A39" s="18"/>
      <c r="B39" s="75" t="s">
        <v>97</v>
      </c>
      <c r="C39" s="76"/>
      <c r="D39" s="77" t="s">
        <v>7</v>
      </c>
      <c r="E39" s="78">
        <f>E40</f>
        <v>0</v>
      </c>
      <c r="F39" s="78">
        <f>F40</f>
        <v>1400</v>
      </c>
      <c r="G39" s="78">
        <f>G40</f>
        <v>1400</v>
      </c>
      <c r="H39" s="78">
        <f>H40</f>
        <v>1378</v>
      </c>
      <c r="I39" s="81">
        <f t="shared" si="4"/>
        <v>0.98428571428571432</v>
      </c>
      <c r="J39" s="78">
        <f>J40</f>
        <v>0</v>
      </c>
    </row>
    <row r="40" spans="1:10" x14ac:dyDescent="0.2">
      <c r="A40" s="12"/>
      <c r="B40" s="10"/>
      <c r="C40" s="9" t="s">
        <v>96</v>
      </c>
      <c r="D40" s="8" t="s">
        <v>95</v>
      </c>
      <c r="E40" s="7">
        <v>0</v>
      </c>
      <c r="F40" s="7">
        <f>G40-E40</f>
        <v>1400</v>
      </c>
      <c r="G40" s="6">
        <v>1400</v>
      </c>
      <c r="H40" s="4">
        <v>1378</v>
      </c>
      <c r="I40" s="5">
        <f t="shared" si="4"/>
        <v>0.98428571428571432</v>
      </c>
      <c r="J40" s="4">
        <v>0</v>
      </c>
    </row>
    <row r="41" spans="1:10" ht="22.5" x14ac:dyDescent="0.2">
      <c r="A41" s="70" t="s">
        <v>94</v>
      </c>
      <c r="B41" s="71"/>
      <c r="C41" s="71"/>
      <c r="D41" s="72" t="s">
        <v>93</v>
      </c>
      <c r="E41" s="73">
        <f>E42+E46</f>
        <v>3468</v>
      </c>
      <c r="F41" s="73">
        <f>F42+F46</f>
        <v>0</v>
      </c>
      <c r="G41" s="73">
        <f>G42+G46</f>
        <v>3468</v>
      </c>
      <c r="H41" s="73">
        <f>H42+H46</f>
        <v>3468</v>
      </c>
      <c r="I41" s="80">
        <f t="shared" si="4"/>
        <v>1</v>
      </c>
      <c r="J41" s="73">
        <f>J42+J46</f>
        <v>0</v>
      </c>
    </row>
    <row r="42" spans="1:10" ht="22.5" x14ac:dyDescent="0.2">
      <c r="A42" s="18"/>
      <c r="B42" s="75" t="s">
        <v>92</v>
      </c>
      <c r="C42" s="76"/>
      <c r="D42" s="77" t="s">
        <v>91</v>
      </c>
      <c r="E42" s="78">
        <f>E43+E44+E45</f>
        <v>3468</v>
      </c>
      <c r="F42" s="78">
        <f>F43+F44+F45</f>
        <v>0</v>
      </c>
      <c r="G42" s="78">
        <f>G43+G44+G45</f>
        <v>3468</v>
      </c>
      <c r="H42" s="78">
        <f>H43+H44+H45</f>
        <v>3468</v>
      </c>
      <c r="I42" s="81">
        <f t="shared" si="4"/>
        <v>1</v>
      </c>
      <c r="J42" s="78">
        <f>J43+J44+J45</f>
        <v>0</v>
      </c>
    </row>
    <row r="43" spans="1:10" x14ac:dyDescent="0.2">
      <c r="A43" s="12"/>
      <c r="B43" s="10"/>
      <c r="C43" s="9" t="s">
        <v>28</v>
      </c>
      <c r="D43" s="8" t="s">
        <v>27</v>
      </c>
      <c r="E43" s="7">
        <v>2901</v>
      </c>
      <c r="F43" s="7" t="s">
        <v>90</v>
      </c>
      <c r="G43" s="6">
        <v>2901</v>
      </c>
      <c r="H43" s="4">
        <v>2901</v>
      </c>
      <c r="I43" s="5">
        <f t="shared" si="4"/>
        <v>1</v>
      </c>
      <c r="J43" s="4">
        <v>0</v>
      </c>
    </row>
    <row r="44" spans="1:10" x14ac:dyDescent="0.2">
      <c r="A44" s="12"/>
      <c r="B44" s="10"/>
      <c r="C44" s="9" t="s">
        <v>6</v>
      </c>
      <c r="D44" s="8" t="s">
        <v>5</v>
      </c>
      <c r="E44" s="7">
        <v>496</v>
      </c>
      <c r="F44" s="7" t="s">
        <v>90</v>
      </c>
      <c r="G44" s="6">
        <v>496</v>
      </c>
      <c r="H44" s="4">
        <v>496</v>
      </c>
      <c r="I44" s="5">
        <f t="shared" si="4"/>
        <v>1</v>
      </c>
      <c r="J44" s="4">
        <v>0</v>
      </c>
    </row>
    <row r="45" spans="1:10" x14ac:dyDescent="0.2">
      <c r="A45" s="12"/>
      <c r="B45" s="10"/>
      <c r="C45" s="37" t="s">
        <v>4</v>
      </c>
      <c r="D45" s="36" t="s">
        <v>9</v>
      </c>
      <c r="E45" s="47">
        <v>71</v>
      </c>
      <c r="F45" s="47" t="s">
        <v>90</v>
      </c>
      <c r="G45" s="35">
        <v>71</v>
      </c>
      <c r="H45" s="33">
        <v>71</v>
      </c>
      <c r="I45" s="34">
        <f t="shared" si="4"/>
        <v>1</v>
      </c>
      <c r="J45" s="33">
        <v>0</v>
      </c>
    </row>
    <row r="46" spans="1:10" hidden="1" x14ac:dyDescent="0.2">
      <c r="A46" s="46"/>
      <c r="B46" s="38" t="s">
        <v>89</v>
      </c>
      <c r="C46" s="38"/>
      <c r="D46" s="52" t="s">
        <v>88</v>
      </c>
      <c r="E46" s="45">
        <f>E47+E48+E49</f>
        <v>0</v>
      </c>
      <c r="F46" s="45">
        <f>F47+F48+F49</f>
        <v>0</v>
      </c>
      <c r="G46" s="45">
        <f>G47+G48+G49</f>
        <v>0</v>
      </c>
      <c r="H46" s="44">
        <f>H47+H48+H49</f>
        <v>0</v>
      </c>
      <c r="I46" s="14">
        <v>0</v>
      </c>
      <c r="J46" s="44">
        <f>J47+J48+J49</f>
        <v>0</v>
      </c>
    </row>
    <row r="47" spans="1:10" hidden="1" x14ac:dyDescent="0.2">
      <c r="A47" s="46"/>
      <c r="B47" s="51"/>
      <c r="C47" s="49" t="s">
        <v>6</v>
      </c>
      <c r="D47" s="8" t="s">
        <v>5</v>
      </c>
      <c r="E47" s="48">
        <v>0</v>
      </c>
      <c r="F47" s="48">
        <f>G47-E47</f>
        <v>0</v>
      </c>
      <c r="G47" s="48">
        <v>0</v>
      </c>
      <c r="H47" s="20">
        <v>0</v>
      </c>
      <c r="I47" s="21">
        <v>0</v>
      </c>
      <c r="J47" s="20">
        <v>0</v>
      </c>
    </row>
    <row r="48" spans="1:10" hidden="1" x14ac:dyDescent="0.2">
      <c r="A48" s="46"/>
      <c r="B48" s="50"/>
      <c r="C48" s="49" t="s">
        <v>4</v>
      </c>
      <c r="D48" s="8" t="s">
        <v>9</v>
      </c>
      <c r="E48" s="48">
        <v>0</v>
      </c>
      <c r="F48" s="48">
        <f>G48-E48</f>
        <v>0</v>
      </c>
      <c r="G48" s="48">
        <v>0</v>
      </c>
      <c r="H48" s="20">
        <v>0</v>
      </c>
      <c r="I48" s="21">
        <v>0</v>
      </c>
      <c r="J48" s="20">
        <v>0</v>
      </c>
    </row>
    <row r="49" spans="1:10" hidden="1" x14ac:dyDescent="0.2">
      <c r="A49" s="46"/>
      <c r="B49" s="50"/>
      <c r="C49" s="51" t="s">
        <v>2</v>
      </c>
      <c r="D49" s="36" t="s">
        <v>1</v>
      </c>
      <c r="E49" s="86">
        <v>0</v>
      </c>
      <c r="F49" s="86">
        <f>G49-E49</f>
        <v>0</v>
      </c>
      <c r="G49" s="86">
        <v>0</v>
      </c>
      <c r="H49" s="87">
        <v>0</v>
      </c>
      <c r="I49" s="88">
        <v>0</v>
      </c>
      <c r="J49" s="87">
        <v>0</v>
      </c>
    </row>
    <row r="50" spans="1:10" ht="22.5" x14ac:dyDescent="0.2">
      <c r="A50" s="82" t="s">
        <v>87</v>
      </c>
      <c r="B50" s="83"/>
      <c r="C50" s="83"/>
      <c r="D50" s="93" t="s">
        <v>86</v>
      </c>
      <c r="E50" s="94">
        <f>E51</f>
        <v>0</v>
      </c>
      <c r="F50" s="94">
        <f>F51</f>
        <v>77842.320000000007</v>
      </c>
      <c r="G50" s="94">
        <f>G51</f>
        <v>77842.320000000007</v>
      </c>
      <c r="H50" s="94">
        <f>H51</f>
        <v>60863.86</v>
      </c>
      <c r="I50" s="80">
        <f t="shared" ref="I50:I93" si="6">H50/G50</f>
        <v>0.78188651109062524</v>
      </c>
      <c r="J50" s="94">
        <f>J51</f>
        <v>420</v>
      </c>
    </row>
    <row r="51" spans="1:10" ht="15" x14ac:dyDescent="0.2">
      <c r="A51" s="18"/>
      <c r="B51" s="85" t="s">
        <v>85</v>
      </c>
      <c r="C51" s="89"/>
      <c r="D51" s="90" t="s">
        <v>84</v>
      </c>
      <c r="E51" s="91">
        <f>E52+E53+E54</f>
        <v>0</v>
      </c>
      <c r="F51" s="91">
        <f>F52+F53+F54</f>
        <v>77842.320000000007</v>
      </c>
      <c r="G51" s="91">
        <f>G52+G53+G54</f>
        <v>77842.320000000007</v>
      </c>
      <c r="H51" s="91">
        <f>H52+H53+H54</f>
        <v>60863.86</v>
      </c>
      <c r="I51" s="92">
        <f t="shared" si="6"/>
        <v>0.78188651109062524</v>
      </c>
      <c r="J51" s="91">
        <f>J52+J53+J54</f>
        <v>420</v>
      </c>
    </row>
    <row r="52" spans="1:10" x14ac:dyDescent="0.2">
      <c r="A52" s="12"/>
      <c r="B52" s="10"/>
      <c r="C52" s="9" t="s">
        <v>6</v>
      </c>
      <c r="D52" s="8" t="s">
        <v>5</v>
      </c>
      <c r="E52" s="7">
        <v>0</v>
      </c>
      <c r="F52" s="7">
        <f>G52-E52</f>
        <v>11162.88</v>
      </c>
      <c r="G52" s="6">
        <v>11162.88</v>
      </c>
      <c r="H52" s="4">
        <v>9231.7199999999993</v>
      </c>
      <c r="I52" s="5">
        <f t="shared" si="6"/>
        <v>0.82700163398692805</v>
      </c>
      <c r="J52" s="4">
        <v>0</v>
      </c>
    </row>
    <row r="53" spans="1:10" x14ac:dyDescent="0.2">
      <c r="A53" s="12"/>
      <c r="B53" s="10"/>
      <c r="C53" s="9" t="s">
        <v>4</v>
      </c>
      <c r="D53" s="8" t="s">
        <v>9</v>
      </c>
      <c r="E53" s="7">
        <v>0</v>
      </c>
      <c r="F53" s="7">
        <f>G53-E53</f>
        <v>1399.44</v>
      </c>
      <c r="G53" s="6">
        <v>1399.44</v>
      </c>
      <c r="H53" s="4">
        <v>1156.98</v>
      </c>
      <c r="I53" s="5">
        <f t="shared" si="6"/>
        <v>0.82674498370776883</v>
      </c>
      <c r="J53" s="4">
        <v>0</v>
      </c>
    </row>
    <row r="54" spans="1:10" x14ac:dyDescent="0.2">
      <c r="A54" s="12"/>
      <c r="B54" s="10"/>
      <c r="C54" s="9" t="s">
        <v>2</v>
      </c>
      <c r="D54" s="8" t="s">
        <v>1</v>
      </c>
      <c r="E54" s="7">
        <v>0</v>
      </c>
      <c r="F54" s="7">
        <f>G54-E54</f>
        <v>65280</v>
      </c>
      <c r="G54" s="6">
        <v>65280</v>
      </c>
      <c r="H54" s="4">
        <v>50475.16</v>
      </c>
      <c r="I54" s="5">
        <f t="shared" si="6"/>
        <v>0.77321017156862748</v>
      </c>
      <c r="J54" s="4">
        <v>420</v>
      </c>
    </row>
    <row r="55" spans="1:10" x14ac:dyDescent="0.2">
      <c r="A55" s="70" t="s">
        <v>83</v>
      </c>
      <c r="B55" s="71"/>
      <c r="C55" s="71"/>
      <c r="D55" s="72" t="s">
        <v>82</v>
      </c>
      <c r="E55" s="73">
        <f>E56+E63+E69+E76+E82+E88+E94</f>
        <v>21452998</v>
      </c>
      <c r="F55" s="73">
        <f>F56+F63+F69+F76+F82+F88+F94</f>
        <v>1284476.9999999998</v>
      </c>
      <c r="G55" s="73">
        <f>G56+G63+G69+G76+G82+G88+G94</f>
        <v>22737475</v>
      </c>
      <c r="H55" s="73">
        <f>H56+H63+H69+H76+H82+H88+H94</f>
        <v>22636992.180000003</v>
      </c>
      <c r="I55" s="80">
        <f t="shared" si="6"/>
        <v>0.99558073972593719</v>
      </c>
      <c r="J55" s="73">
        <f>J56+J63+J69+J76+J82+J88+J94</f>
        <v>2023178.18</v>
      </c>
    </row>
    <row r="56" spans="1:10" ht="15" x14ac:dyDescent="0.2">
      <c r="A56" s="18"/>
      <c r="B56" s="75" t="s">
        <v>81</v>
      </c>
      <c r="C56" s="76"/>
      <c r="D56" s="77" t="s">
        <v>80</v>
      </c>
      <c r="E56" s="78">
        <f>E57+E58+E59+E60+E61+E62</f>
        <v>14820671</v>
      </c>
      <c r="F56" s="78">
        <f t="shared" ref="F56:H56" si="7">F57+F58+F59+F60+F61+F62</f>
        <v>1341121.9699999997</v>
      </c>
      <c r="G56" s="78">
        <f t="shared" si="7"/>
        <v>16161792.970000001</v>
      </c>
      <c r="H56" s="78">
        <f t="shared" si="7"/>
        <v>16115217.23</v>
      </c>
      <c r="I56" s="81">
        <f t="shared" si="6"/>
        <v>0.99711815761490974</v>
      </c>
      <c r="J56" s="78">
        <f>J57+J58+J59+J60+J61+J62</f>
        <v>1463364.18</v>
      </c>
    </row>
    <row r="57" spans="1:10" x14ac:dyDescent="0.2">
      <c r="A57" s="12"/>
      <c r="B57" s="10"/>
      <c r="C57" s="9" t="s">
        <v>28</v>
      </c>
      <c r="D57" s="8" t="s">
        <v>27</v>
      </c>
      <c r="E57" s="7">
        <v>11027283</v>
      </c>
      <c r="F57" s="7">
        <f t="shared" ref="F57:F62" si="8">G57-E57</f>
        <v>1542027.9299999997</v>
      </c>
      <c r="G57" s="6">
        <v>12569310.93</v>
      </c>
      <c r="H57" s="4">
        <v>12565895.960000001</v>
      </c>
      <c r="I57" s="5">
        <f t="shared" si="6"/>
        <v>0.99972830889306363</v>
      </c>
      <c r="J57" s="4">
        <v>192569</v>
      </c>
    </row>
    <row r="58" spans="1:10" x14ac:dyDescent="0.2">
      <c r="A58" s="12"/>
      <c r="B58" s="10"/>
      <c r="C58" s="9" t="s">
        <v>26</v>
      </c>
      <c r="D58" s="8" t="s">
        <v>25</v>
      </c>
      <c r="E58" s="7">
        <v>951323</v>
      </c>
      <c r="F58" s="7">
        <f t="shared" si="8"/>
        <v>-32110.359999999986</v>
      </c>
      <c r="G58" s="6">
        <v>919212.64</v>
      </c>
      <c r="H58" s="4">
        <v>919212.64</v>
      </c>
      <c r="I58" s="5">
        <f t="shared" si="6"/>
        <v>1</v>
      </c>
      <c r="J58" s="4">
        <v>991589.49</v>
      </c>
    </row>
    <row r="59" spans="1:10" x14ac:dyDescent="0.2">
      <c r="A59" s="12"/>
      <c r="B59" s="10"/>
      <c r="C59" s="9" t="s">
        <v>6</v>
      </c>
      <c r="D59" s="8" t="s">
        <v>5</v>
      </c>
      <c r="E59" s="7">
        <v>2357146</v>
      </c>
      <c r="F59" s="7">
        <f t="shared" si="8"/>
        <v>-33516.290000000037</v>
      </c>
      <c r="G59" s="6">
        <v>2323629.71</v>
      </c>
      <c r="H59" s="4">
        <v>2318685.7599999998</v>
      </c>
      <c r="I59" s="5">
        <f t="shared" si="6"/>
        <v>0.99787231589494518</v>
      </c>
      <c r="J59" s="4">
        <v>253781.49</v>
      </c>
    </row>
    <row r="60" spans="1:10" x14ac:dyDescent="0.2">
      <c r="A60" s="12"/>
      <c r="B60" s="10"/>
      <c r="C60" s="9" t="s">
        <v>4</v>
      </c>
      <c r="D60" s="8" t="s">
        <v>9</v>
      </c>
      <c r="E60" s="7">
        <v>334525</v>
      </c>
      <c r="F60" s="7">
        <f t="shared" si="8"/>
        <v>-79208.31</v>
      </c>
      <c r="G60" s="6">
        <v>255316.69</v>
      </c>
      <c r="H60" s="4">
        <v>253467.95</v>
      </c>
      <c r="I60" s="5">
        <f t="shared" si="6"/>
        <v>0.99275903193011006</v>
      </c>
      <c r="J60" s="4">
        <v>23351.4</v>
      </c>
    </row>
    <row r="61" spans="1:10" x14ac:dyDescent="0.2">
      <c r="A61" s="12"/>
      <c r="B61" s="10"/>
      <c r="C61" s="9" t="s">
        <v>2</v>
      </c>
      <c r="D61" s="8" t="s">
        <v>1</v>
      </c>
      <c r="E61" s="7">
        <v>63788</v>
      </c>
      <c r="F61" s="7">
        <f t="shared" si="8"/>
        <v>0</v>
      </c>
      <c r="G61" s="35">
        <v>63788</v>
      </c>
      <c r="H61" s="33">
        <v>39950</v>
      </c>
      <c r="I61" s="5">
        <f t="shared" si="6"/>
        <v>0.62629334671098014</v>
      </c>
      <c r="J61" s="4">
        <v>0</v>
      </c>
    </row>
    <row r="62" spans="1:10" x14ac:dyDescent="0.2">
      <c r="A62" s="12"/>
      <c r="B62" s="10"/>
      <c r="C62" s="9" t="s">
        <v>138</v>
      </c>
      <c r="D62" s="8" t="s">
        <v>139</v>
      </c>
      <c r="E62" s="7">
        <v>86606</v>
      </c>
      <c r="F62" s="22">
        <f t="shared" si="8"/>
        <v>-56071</v>
      </c>
      <c r="G62" s="32">
        <v>30535</v>
      </c>
      <c r="H62" s="4">
        <v>18004.919999999998</v>
      </c>
      <c r="I62" s="5">
        <f t="shared" si="6"/>
        <v>0.58964859996725061</v>
      </c>
      <c r="J62" s="64">
        <v>2072.8000000000002</v>
      </c>
    </row>
    <row r="63" spans="1:10" ht="15" x14ac:dyDescent="0.2">
      <c r="A63" s="18"/>
      <c r="B63" s="75" t="s">
        <v>79</v>
      </c>
      <c r="C63" s="76"/>
      <c r="D63" s="77" t="s">
        <v>78</v>
      </c>
      <c r="E63" s="78">
        <f>E64+E65+E66+E67+E68</f>
        <v>666149</v>
      </c>
      <c r="F63" s="78">
        <f t="shared" ref="F63:H63" si="9">F64+F65+F66+F67+F68</f>
        <v>-19159</v>
      </c>
      <c r="G63" s="91">
        <f t="shared" si="9"/>
        <v>646990</v>
      </c>
      <c r="H63" s="91">
        <f t="shared" si="9"/>
        <v>631011.29999999993</v>
      </c>
      <c r="I63" s="81">
        <f t="shared" si="6"/>
        <v>0.97530301859379576</v>
      </c>
      <c r="J63" s="78">
        <f>J64+J65+J66+J67+J68</f>
        <v>55963.040000000008</v>
      </c>
    </row>
    <row r="64" spans="1:10" x14ac:dyDescent="0.2">
      <c r="A64" s="12"/>
      <c r="B64" s="10"/>
      <c r="C64" s="9" t="s">
        <v>28</v>
      </c>
      <c r="D64" s="8" t="s">
        <v>27</v>
      </c>
      <c r="E64" s="7">
        <v>508284</v>
      </c>
      <c r="F64" s="7">
        <f>G64-E64</f>
        <v>-7700</v>
      </c>
      <c r="G64" s="6">
        <v>500584</v>
      </c>
      <c r="H64" s="4">
        <v>490502.93</v>
      </c>
      <c r="I64" s="5">
        <f t="shared" si="6"/>
        <v>0.97986138190593386</v>
      </c>
      <c r="J64" s="4">
        <v>5051.5200000000004</v>
      </c>
    </row>
    <row r="65" spans="1:10" x14ac:dyDescent="0.2">
      <c r="A65" s="12"/>
      <c r="B65" s="10"/>
      <c r="C65" s="9" t="s">
        <v>26</v>
      </c>
      <c r="D65" s="8" t="s">
        <v>25</v>
      </c>
      <c r="E65" s="7">
        <v>41925</v>
      </c>
      <c r="F65" s="7">
        <f>G65-E65</f>
        <v>0</v>
      </c>
      <c r="G65" s="6">
        <v>41925</v>
      </c>
      <c r="H65" s="4">
        <v>41900.089999999997</v>
      </c>
      <c r="I65" s="5">
        <f t="shared" si="6"/>
        <v>0.99940584376863439</v>
      </c>
      <c r="J65" s="4">
        <v>40344</v>
      </c>
    </row>
    <row r="66" spans="1:10" x14ac:dyDescent="0.2">
      <c r="A66" s="12"/>
      <c r="B66" s="10"/>
      <c r="C66" s="9" t="s">
        <v>6</v>
      </c>
      <c r="D66" s="8" t="s">
        <v>5</v>
      </c>
      <c r="E66" s="7">
        <v>90941</v>
      </c>
      <c r="F66" s="7">
        <f>G66-E66</f>
        <v>-1600</v>
      </c>
      <c r="G66" s="6">
        <v>89341</v>
      </c>
      <c r="H66" s="4">
        <v>86878</v>
      </c>
      <c r="I66" s="5">
        <f t="shared" si="6"/>
        <v>0.97243147043350753</v>
      </c>
      <c r="J66" s="4">
        <v>9378.7999999999993</v>
      </c>
    </row>
    <row r="67" spans="1:10" x14ac:dyDescent="0.2">
      <c r="A67" s="12"/>
      <c r="B67" s="10"/>
      <c r="C67" s="9" t="s">
        <v>4</v>
      </c>
      <c r="D67" s="8" t="s">
        <v>9</v>
      </c>
      <c r="E67" s="7">
        <v>12932</v>
      </c>
      <c r="F67" s="7">
        <f>G67-E67</f>
        <v>-530</v>
      </c>
      <c r="G67" s="6">
        <v>12402</v>
      </c>
      <c r="H67" s="4">
        <v>11687.2</v>
      </c>
      <c r="I67" s="5">
        <f t="shared" si="6"/>
        <v>0.94236413481696502</v>
      </c>
      <c r="J67" s="4">
        <v>1184.54</v>
      </c>
    </row>
    <row r="68" spans="1:10" x14ac:dyDescent="0.2">
      <c r="A68" s="12"/>
      <c r="B68" s="10"/>
      <c r="C68" s="9" t="s">
        <v>138</v>
      </c>
      <c r="D68" s="8" t="s">
        <v>139</v>
      </c>
      <c r="E68" s="7">
        <v>12067</v>
      </c>
      <c r="F68" s="7">
        <f>G68-E68</f>
        <v>-9329</v>
      </c>
      <c r="G68" s="6">
        <v>2738</v>
      </c>
      <c r="H68" s="61">
        <v>43.08</v>
      </c>
      <c r="I68" s="5">
        <f t="shared" si="6"/>
        <v>1.5734112490869246E-2</v>
      </c>
      <c r="J68" s="61">
        <v>4.18</v>
      </c>
    </row>
    <row r="69" spans="1:10" ht="15" x14ac:dyDescent="0.2">
      <c r="A69" s="18"/>
      <c r="B69" s="75" t="s">
        <v>77</v>
      </c>
      <c r="C69" s="76"/>
      <c r="D69" s="77" t="s">
        <v>76</v>
      </c>
      <c r="E69" s="78">
        <f>E70+E71+E72+E73+E74+E75</f>
        <v>4125918</v>
      </c>
      <c r="F69" s="78">
        <f t="shared" ref="F69:H69" si="10">F70+F71+F72+F73+F74+F75</f>
        <v>-32760.409999999945</v>
      </c>
      <c r="G69" s="78">
        <f t="shared" si="10"/>
        <v>4093157.59</v>
      </c>
      <c r="H69" s="78">
        <f t="shared" si="10"/>
        <v>4077056.4599999995</v>
      </c>
      <c r="I69" s="81">
        <f t="shared" si="6"/>
        <v>0.99606633029733893</v>
      </c>
      <c r="J69" s="78">
        <f>J70+J71+J72+J73+J74+J75</f>
        <v>365613.27999999997</v>
      </c>
    </row>
    <row r="70" spans="1:10" x14ac:dyDescent="0.2">
      <c r="A70" s="12"/>
      <c r="B70" s="10"/>
      <c r="C70" s="9" t="s">
        <v>28</v>
      </c>
      <c r="D70" s="8" t="s">
        <v>27</v>
      </c>
      <c r="E70" s="7">
        <v>3159256</v>
      </c>
      <c r="F70" s="7">
        <f t="shared" ref="F70:F75" si="11">G70-E70</f>
        <v>5345.0600000000559</v>
      </c>
      <c r="G70" s="6">
        <v>3164601.06</v>
      </c>
      <c r="H70" s="4">
        <v>3161428.85</v>
      </c>
      <c r="I70" s="5">
        <f t="shared" si="6"/>
        <v>0.99899759560846513</v>
      </c>
      <c r="J70" s="4">
        <v>50149.95</v>
      </c>
    </row>
    <row r="71" spans="1:10" x14ac:dyDescent="0.2">
      <c r="A71" s="12"/>
      <c r="B71" s="10"/>
      <c r="C71" s="9" t="s">
        <v>26</v>
      </c>
      <c r="D71" s="8" t="s">
        <v>25</v>
      </c>
      <c r="E71" s="7">
        <v>249761</v>
      </c>
      <c r="F71" s="7">
        <f t="shared" si="11"/>
        <v>-5072.4700000000012</v>
      </c>
      <c r="G71" s="6">
        <v>244688.53</v>
      </c>
      <c r="H71" s="4">
        <v>244688.53</v>
      </c>
      <c r="I71" s="5">
        <f t="shared" si="6"/>
        <v>1</v>
      </c>
      <c r="J71" s="4">
        <v>256777.72</v>
      </c>
    </row>
    <row r="72" spans="1:10" x14ac:dyDescent="0.2">
      <c r="A72" s="12"/>
      <c r="B72" s="10"/>
      <c r="C72" s="9" t="s">
        <v>6</v>
      </c>
      <c r="D72" s="8" t="s">
        <v>5</v>
      </c>
      <c r="E72" s="7">
        <v>585513</v>
      </c>
      <c r="F72" s="7">
        <f t="shared" si="11"/>
        <v>10000</v>
      </c>
      <c r="G72" s="6">
        <v>595513</v>
      </c>
      <c r="H72" s="4">
        <v>593412.88</v>
      </c>
      <c r="I72" s="5">
        <f t="shared" si="6"/>
        <v>0.99647342711242237</v>
      </c>
      <c r="J72" s="4">
        <v>53916.24</v>
      </c>
    </row>
    <row r="73" spans="1:10" x14ac:dyDescent="0.2">
      <c r="A73" s="12"/>
      <c r="B73" s="10"/>
      <c r="C73" s="9" t="s">
        <v>4</v>
      </c>
      <c r="D73" s="8" t="s">
        <v>9</v>
      </c>
      <c r="E73" s="7">
        <v>83760</v>
      </c>
      <c r="F73" s="7">
        <f t="shared" si="11"/>
        <v>-4764</v>
      </c>
      <c r="G73" s="6">
        <v>78996</v>
      </c>
      <c r="H73" s="4">
        <v>72177.399999999994</v>
      </c>
      <c r="I73" s="5">
        <f t="shared" si="6"/>
        <v>0.91368423717656588</v>
      </c>
      <c r="J73" s="4">
        <v>4763.6899999999996</v>
      </c>
    </row>
    <row r="74" spans="1:10" x14ac:dyDescent="0.2">
      <c r="A74" s="12"/>
      <c r="B74" s="10"/>
      <c r="C74" s="9" t="s">
        <v>2</v>
      </c>
      <c r="D74" s="8" t="s">
        <v>1</v>
      </c>
      <c r="E74" s="7">
        <v>9000</v>
      </c>
      <c r="F74" s="7">
        <f t="shared" si="11"/>
        <v>0</v>
      </c>
      <c r="G74" s="6">
        <v>9000</v>
      </c>
      <c r="H74" s="4">
        <v>5304</v>
      </c>
      <c r="I74" s="5">
        <f t="shared" si="6"/>
        <v>0.58933333333333338</v>
      </c>
      <c r="J74" s="4">
        <v>0</v>
      </c>
    </row>
    <row r="75" spans="1:10" x14ac:dyDescent="0.2">
      <c r="A75" s="12"/>
      <c r="B75" s="10"/>
      <c r="C75" s="9" t="s">
        <v>138</v>
      </c>
      <c r="D75" s="8" t="s">
        <v>139</v>
      </c>
      <c r="E75" s="7">
        <v>38628</v>
      </c>
      <c r="F75" s="7">
        <f t="shared" si="11"/>
        <v>-38269</v>
      </c>
      <c r="G75" s="6">
        <v>359</v>
      </c>
      <c r="H75" s="61">
        <v>44.8</v>
      </c>
      <c r="I75" s="5">
        <f t="shared" si="6"/>
        <v>0.12479108635097493</v>
      </c>
      <c r="J75" s="61">
        <v>5.68</v>
      </c>
    </row>
    <row r="76" spans="1:10" ht="15" x14ac:dyDescent="0.2">
      <c r="A76" s="18"/>
      <c r="B76" s="75" t="s">
        <v>75</v>
      </c>
      <c r="C76" s="76"/>
      <c r="D76" s="77" t="s">
        <v>74</v>
      </c>
      <c r="E76" s="78">
        <f>E77+E78+E79+E80+E81</f>
        <v>465012</v>
      </c>
      <c r="F76" s="78">
        <f>F77+F78+F79+F80+F81</f>
        <v>-18746</v>
      </c>
      <c r="G76" s="78">
        <f>G77+G78+G79+G80+G81</f>
        <v>446266</v>
      </c>
      <c r="H76" s="78">
        <f>H77+H78+H79+H80+H81</f>
        <v>445136.67000000004</v>
      </c>
      <c r="I76" s="81">
        <f t="shared" si="6"/>
        <v>0.99746937924914747</v>
      </c>
      <c r="J76" s="78">
        <f>J77+J78+J79+J80+J81</f>
        <v>34979.219999999994</v>
      </c>
    </row>
    <row r="77" spans="1:10" x14ac:dyDescent="0.2">
      <c r="A77" s="12"/>
      <c r="B77" s="10"/>
      <c r="C77" s="9" t="s">
        <v>28</v>
      </c>
      <c r="D77" s="8" t="s">
        <v>27</v>
      </c>
      <c r="E77" s="7">
        <v>361764</v>
      </c>
      <c r="F77" s="7">
        <f>G77-E77</f>
        <v>-8000</v>
      </c>
      <c r="G77" s="6">
        <v>353764</v>
      </c>
      <c r="H77" s="4">
        <v>353419.07</v>
      </c>
      <c r="I77" s="5">
        <f t="shared" si="6"/>
        <v>0.99902497144989322</v>
      </c>
      <c r="J77" s="4">
        <v>20</v>
      </c>
    </row>
    <row r="78" spans="1:10" x14ac:dyDescent="0.2">
      <c r="A78" s="12"/>
      <c r="B78" s="10"/>
      <c r="C78" s="9" t="s">
        <v>26</v>
      </c>
      <c r="D78" s="8" t="s">
        <v>25</v>
      </c>
      <c r="E78" s="7">
        <v>23693</v>
      </c>
      <c r="F78" s="7">
        <f>G78-E78</f>
        <v>0</v>
      </c>
      <c r="G78" s="6">
        <v>23693</v>
      </c>
      <c r="H78" s="4">
        <v>23693</v>
      </c>
      <c r="I78" s="5">
        <f t="shared" si="6"/>
        <v>1</v>
      </c>
      <c r="J78" s="4">
        <v>27976</v>
      </c>
    </row>
    <row r="79" spans="1:10" x14ac:dyDescent="0.2">
      <c r="A79" s="12"/>
      <c r="B79" s="10"/>
      <c r="C79" s="9" t="s">
        <v>6</v>
      </c>
      <c r="D79" s="8" t="s">
        <v>5</v>
      </c>
      <c r="E79" s="7">
        <v>65936</v>
      </c>
      <c r="F79" s="7">
        <f>G79-E79</f>
        <v>-5000</v>
      </c>
      <c r="G79" s="6">
        <v>60936</v>
      </c>
      <c r="H79" s="4">
        <v>60379.199999999997</v>
      </c>
      <c r="I79" s="5">
        <f t="shared" si="6"/>
        <v>0.99086254430878296</v>
      </c>
      <c r="J79" s="4">
        <v>6385.88</v>
      </c>
    </row>
    <row r="80" spans="1:10" x14ac:dyDescent="0.2">
      <c r="A80" s="12"/>
      <c r="B80" s="10"/>
      <c r="C80" s="9" t="s">
        <v>4</v>
      </c>
      <c r="D80" s="8" t="s">
        <v>9</v>
      </c>
      <c r="E80" s="7">
        <v>9333</v>
      </c>
      <c r="F80" s="7">
        <f>G80-E80</f>
        <v>-1460</v>
      </c>
      <c r="G80" s="6">
        <v>7873</v>
      </c>
      <c r="H80" s="4">
        <v>7645.4</v>
      </c>
      <c r="I80" s="5">
        <f t="shared" si="6"/>
        <v>0.97109107074812651</v>
      </c>
      <c r="J80" s="4">
        <v>597.34</v>
      </c>
    </row>
    <row r="81" spans="1:10" x14ac:dyDescent="0.2">
      <c r="A81" s="12"/>
      <c r="B81" s="10"/>
      <c r="C81" s="9" t="s">
        <v>138</v>
      </c>
      <c r="D81" s="8" t="s">
        <v>139</v>
      </c>
      <c r="E81" s="7">
        <v>4286</v>
      </c>
      <c r="F81" s="7">
        <f>G81-E81</f>
        <v>-4286</v>
      </c>
      <c r="G81" s="6">
        <v>0</v>
      </c>
      <c r="H81" s="61">
        <v>0</v>
      </c>
      <c r="I81" s="5">
        <v>0</v>
      </c>
      <c r="J81" s="61">
        <v>0</v>
      </c>
    </row>
    <row r="82" spans="1:10" ht="45" x14ac:dyDescent="0.2">
      <c r="A82" s="18"/>
      <c r="B82" s="75" t="s">
        <v>73</v>
      </c>
      <c r="C82" s="76"/>
      <c r="D82" s="77" t="s">
        <v>72</v>
      </c>
      <c r="E82" s="78">
        <f>E83+E84+E85+E86+E87</f>
        <v>514252</v>
      </c>
      <c r="F82" s="78">
        <f>F83+F84+F85+F86+F87</f>
        <v>-48664.31</v>
      </c>
      <c r="G82" s="78">
        <f>G83+G84+G85+G86+G87</f>
        <v>465587.69</v>
      </c>
      <c r="H82" s="78">
        <f>H83+H84+H85+H86+H87</f>
        <v>453879.45999999996</v>
      </c>
      <c r="I82" s="81">
        <f t="shared" si="6"/>
        <v>0.9748527930366887</v>
      </c>
      <c r="J82" s="78">
        <f>J83+J84+J85+J86+J87</f>
        <v>31837.820000000003</v>
      </c>
    </row>
    <row r="83" spans="1:10" x14ac:dyDescent="0.2">
      <c r="A83" s="12"/>
      <c r="B83" s="10"/>
      <c r="C83" s="9" t="s">
        <v>28</v>
      </c>
      <c r="D83" s="8" t="s">
        <v>27</v>
      </c>
      <c r="E83" s="7">
        <v>427554</v>
      </c>
      <c r="F83" s="7">
        <f>G83-E83</f>
        <v>-51451.31</v>
      </c>
      <c r="G83" s="6">
        <v>376102.69</v>
      </c>
      <c r="H83" s="4">
        <v>366491.49</v>
      </c>
      <c r="I83" s="5">
        <f t="shared" si="6"/>
        <v>0.97444527716619089</v>
      </c>
      <c r="J83" s="4">
        <v>2560.11</v>
      </c>
    </row>
    <row r="84" spans="1:10" x14ac:dyDescent="0.2">
      <c r="A84" s="12"/>
      <c r="B84" s="10"/>
      <c r="C84" s="9" t="s">
        <v>26</v>
      </c>
      <c r="D84" s="8" t="s">
        <v>25</v>
      </c>
      <c r="E84" s="7">
        <v>14450</v>
      </c>
      <c r="F84" s="7">
        <f>G84-E84</f>
        <v>0</v>
      </c>
      <c r="G84" s="6">
        <v>14450</v>
      </c>
      <c r="H84" s="4">
        <v>14450</v>
      </c>
      <c r="I84" s="5">
        <f t="shared" si="6"/>
        <v>1</v>
      </c>
      <c r="J84" s="4">
        <v>20901</v>
      </c>
    </row>
    <row r="85" spans="1:10" x14ac:dyDescent="0.2">
      <c r="A85" s="12"/>
      <c r="B85" s="10"/>
      <c r="C85" s="9" t="s">
        <v>6</v>
      </c>
      <c r="D85" s="8" t="s">
        <v>5</v>
      </c>
      <c r="E85" s="7">
        <v>58424</v>
      </c>
      <c r="F85" s="7">
        <f>G85-E85</f>
        <v>7310</v>
      </c>
      <c r="G85" s="6">
        <v>65734</v>
      </c>
      <c r="H85" s="4">
        <v>64443.43</v>
      </c>
      <c r="I85" s="5">
        <f t="shared" si="6"/>
        <v>0.98036678126996679</v>
      </c>
      <c r="J85" s="4">
        <v>7558.13</v>
      </c>
    </row>
    <row r="86" spans="1:10" x14ac:dyDescent="0.2">
      <c r="A86" s="12"/>
      <c r="B86" s="10"/>
      <c r="C86" s="9" t="s">
        <v>4</v>
      </c>
      <c r="D86" s="8" t="s">
        <v>9</v>
      </c>
      <c r="E86" s="7">
        <v>8902</v>
      </c>
      <c r="F86" s="7">
        <f>G86-E86</f>
        <v>-22</v>
      </c>
      <c r="G86" s="35">
        <v>8880</v>
      </c>
      <c r="H86" s="4">
        <v>8494.5400000000009</v>
      </c>
      <c r="I86" s="5">
        <f t="shared" si="6"/>
        <v>0.95659234234234247</v>
      </c>
      <c r="J86" s="4">
        <v>818.58</v>
      </c>
    </row>
    <row r="87" spans="1:10" x14ac:dyDescent="0.2">
      <c r="A87" s="12"/>
      <c r="B87" s="10"/>
      <c r="C87" s="9" t="s">
        <v>138</v>
      </c>
      <c r="D87" s="8" t="s">
        <v>139</v>
      </c>
      <c r="E87" s="7">
        <v>4922</v>
      </c>
      <c r="F87" s="22">
        <f>G87-E87</f>
        <v>-4501</v>
      </c>
      <c r="G87" s="32">
        <v>421</v>
      </c>
      <c r="H87" s="61">
        <v>0</v>
      </c>
      <c r="I87" s="5">
        <f t="shared" si="6"/>
        <v>0</v>
      </c>
      <c r="J87" s="4">
        <v>0</v>
      </c>
    </row>
    <row r="88" spans="1:10" ht="33.75" x14ac:dyDescent="0.2">
      <c r="A88" s="18"/>
      <c r="B88" s="75" t="s">
        <v>71</v>
      </c>
      <c r="C88" s="76"/>
      <c r="D88" s="77" t="s">
        <v>70</v>
      </c>
      <c r="E88" s="78">
        <f>E89+E90+E91+E92+E93</f>
        <v>854082</v>
      </c>
      <c r="F88" s="78">
        <f t="shared" ref="F88:H88" si="12">F89+F90+F91+F92+F93</f>
        <v>69598.75</v>
      </c>
      <c r="G88" s="91">
        <f t="shared" si="12"/>
        <v>923680.75</v>
      </c>
      <c r="H88" s="78">
        <f t="shared" si="12"/>
        <v>914691.06</v>
      </c>
      <c r="I88" s="81">
        <f t="shared" si="6"/>
        <v>0.99026753561769043</v>
      </c>
      <c r="J88" s="91">
        <f>J89+J90+J91+J92+J93</f>
        <v>71420.639999999985</v>
      </c>
    </row>
    <row r="89" spans="1:10" x14ac:dyDescent="0.2">
      <c r="A89" s="12"/>
      <c r="B89" s="10"/>
      <c r="C89" s="9" t="s">
        <v>28</v>
      </c>
      <c r="D89" s="8" t="s">
        <v>27</v>
      </c>
      <c r="E89" s="7">
        <v>654473</v>
      </c>
      <c r="F89" s="7">
        <f>G89-E89</f>
        <v>68203.75</v>
      </c>
      <c r="G89" s="6">
        <v>722676.75</v>
      </c>
      <c r="H89" s="4">
        <v>716689.67</v>
      </c>
      <c r="I89" s="5">
        <f t="shared" si="6"/>
        <v>0.99171541079742787</v>
      </c>
      <c r="J89" s="4">
        <v>2297.4499999999998</v>
      </c>
    </row>
    <row r="90" spans="1:10" x14ac:dyDescent="0.2">
      <c r="A90" s="12"/>
      <c r="B90" s="10"/>
      <c r="C90" s="9" t="s">
        <v>26</v>
      </c>
      <c r="D90" s="8" t="s">
        <v>25</v>
      </c>
      <c r="E90" s="7">
        <v>53142</v>
      </c>
      <c r="F90" s="7">
        <f>G90-E90</f>
        <v>0</v>
      </c>
      <c r="G90" s="6">
        <v>53142</v>
      </c>
      <c r="H90" s="4">
        <v>53142</v>
      </c>
      <c r="I90" s="5">
        <f t="shared" si="6"/>
        <v>1</v>
      </c>
      <c r="J90" s="4">
        <v>55597</v>
      </c>
    </row>
    <row r="91" spans="1:10" x14ac:dyDescent="0.2">
      <c r="A91" s="12"/>
      <c r="B91" s="10"/>
      <c r="C91" s="9" t="s">
        <v>6</v>
      </c>
      <c r="D91" s="8" t="s">
        <v>5</v>
      </c>
      <c r="E91" s="7">
        <v>121303</v>
      </c>
      <c r="F91" s="7">
        <f>G91-E91</f>
        <v>9120</v>
      </c>
      <c r="G91" s="6">
        <v>130423</v>
      </c>
      <c r="H91" s="4">
        <v>129409.32</v>
      </c>
      <c r="I91" s="5">
        <f t="shared" si="6"/>
        <v>0.99222775124019547</v>
      </c>
      <c r="J91" s="4">
        <v>12119.57</v>
      </c>
    </row>
    <row r="92" spans="1:10" x14ac:dyDescent="0.2">
      <c r="A92" s="12"/>
      <c r="B92" s="10"/>
      <c r="C92" s="9" t="s">
        <v>4</v>
      </c>
      <c r="D92" s="8" t="s">
        <v>9</v>
      </c>
      <c r="E92" s="7">
        <v>17247</v>
      </c>
      <c r="F92" s="7">
        <f>G92-E92</f>
        <v>-2560</v>
      </c>
      <c r="G92" s="35">
        <v>14687</v>
      </c>
      <c r="H92" s="4">
        <v>14487.42</v>
      </c>
      <c r="I92" s="5">
        <f t="shared" si="6"/>
        <v>0.98641111186763808</v>
      </c>
      <c r="J92" s="4">
        <v>1286.1099999999999</v>
      </c>
    </row>
    <row r="93" spans="1:10" x14ac:dyDescent="0.2">
      <c r="A93" s="12"/>
      <c r="B93" s="10"/>
      <c r="C93" s="9" t="s">
        <v>138</v>
      </c>
      <c r="D93" s="8" t="s">
        <v>139</v>
      </c>
      <c r="E93" s="7">
        <v>7917</v>
      </c>
      <c r="F93" s="22">
        <f>G93-E93</f>
        <v>-5165</v>
      </c>
      <c r="G93" s="32">
        <v>2752</v>
      </c>
      <c r="H93" s="61">
        <v>962.65</v>
      </c>
      <c r="I93" s="5">
        <f t="shared" si="6"/>
        <v>0.34980014534883719</v>
      </c>
      <c r="J93" s="4">
        <v>120.51</v>
      </c>
    </row>
    <row r="94" spans="1:10" ht="15" x14ac:dyDescent="0.2">
      <c r="A94" s="18"/>
      <c r="B94" s="75" t="s">
        <v>69</v>
      </c>
      <c r="C94" s="76"/>
      <c r="D94" s="77" t="s">
        <v>7</v>
      </c>
      <c r="E94" s="78">
        <f>E95+E96+E97+E98</f>
        <v>6914</v>
      </c>
      <c r="F94" s="78">
        <f>F95+F96+F97+F98</f>
        <v>-6914</v>
      </c>
      <c r="G94" s="91">
        <f>G95+G96+G97+G98</f>
        <v>0</v>
      </c>
      <c r="H94" s="78">
        <f>H95+H96+H97+H98</f>
        <v>0</v>
      </c>
      <c r="I94" s="81">
        <v>0</v>
      </c>
      <c r="J94" s="91">
        <f>J95+J96+J97+J98</f>
        <v>0</v>
      </c>
    </row>
    <row r="95" spans="1:10" x14ac:dyDescent="0.2">
      <c r="A95" s="12"/>
      <c r="B95" s="10"/>
      <c r="C95" s="9" t="s">
        <v>6</v>
      </c>
      <c r="D95" s="8" t="s">
        <v>5</v>
      </c>
      <c r="E95" s="7">
        <v>990</v>
      </c>
      <c r="F95" s="7">
        <f>G95-E95</f>
        <v>-990</v>
      </c>
      <c r="G95" s="6">
        <v>0</v>
      </c>
      <c r="H95" s="4">
        <v>0</v>
      </c>
      <c r="I95" s="5">
        <v>0</v>
      </c>
      <c r="J95" s="4">
        <v>0</v>
      </c>
    </row>
    <row r="96" spans="1:10" x14ac:dyDescent="0.2">
      <c r="A96" s="12"/>
      <c r="B96" s="10"/>
      <c r="C96" s="9" t="s">
        <v>4</v>
      </c>
      <c r="D96" s="8" t="s">
        <v>9</v>
      </c>
      <c r="E96" s="7">
        <v>140</v>
      </c>
      <c r="F96" s="7">
        <f>G96-E96</f>
        <v>-140</v>
      </c>
      <c r="G96" s="6">
        <v>0</v>
      </c>
      <c r="H96" s="4">
        <v>0</v>
      </c>
      <c r="I96" s="5">
        <v>0</v>
      </c>
      <c r="J96" s="4">
        <v>0</v>
      </c>
    </row>
    <row r="97" spans="1:10" x14ac:dyDescent="0.2">
      <c r="A97" s="12"/>
      <c r="B97" s="10"/>
      <c r="C97" s="9" t="s">
        <v>2</v>
      </c>
      <c r="D97" s="8" t="s">
        <v>1</v>
      </c>
      <c r="E97" s="7">
        <v>5720</v>
      </c>
      <c r="F97" s="7">
        <f>G97-E97</f>
        <v>-5720</v>
      </c>
      <c r="G97" s="6">
        <v>0</v>
      </c>
      <c r="H97" s="4">
        <v>0</v>
      </c>
      <c r="I97" s="5">
        <v>0</v>
      </c>
      <c r="J97" s="4">
        <v>0</v>
      </c>
    </row>
    <row r="98" spans="1:10" x14ac:dyDescent="0.2">
      <c r="A98" s="12"/>
      <c r="B98" s="10"/>
      <c r="C98" s="9" t="s">
        <v>138</v>
      </c>
      <c r="D98" s="8" t="s">
        <v>139</v>
      </c>
      <c r="E98" s="7">
        <v>64</v>
      </c>
      <c r="F98" s="7">
        <f>G98-E98</f>
        <v>-64</v>
      </c>
      <c r="G98" s="6">
        <v>0</v>
      </c>
      <c r="H98" s="61">
        <v>0</v>
      </c>
      <c r="I98" s="5">
        <v>0</v>
      </c>
      <c r="J98" s="61">
        <v>0</v>
      </c>
    </row>
    <row r="99" spans="1:10" x14ac:dyDescent="0.2">
      <c r="A99" s="70" t="s">
        <v>68</v>
      </c>
      <c r="B99" s="71"/>
      <c r="C99" s="71"/>
      <c r="D99" s="72" t="s">
        <v>67</v>
      </c>
      <c r="E99" s="73">
        <f>E100+E102+E106</f>
        <v>154140</v>
      </c>
      <c r="F99" s="73">
        <f>F100+F102+F106</f>
        <v>67380</v>
      </c>
      <c r="G99" s="73">
        <f>G100+G102+G106</f>
        <v>221520</v>
      </c>
      <c r="H99" s="73">
        <f>H100+H102+H106</f>
        <v>202309</v>
      </c>
      <c r="I99" s="80">
        <f t="shared" ref="I99:I123" si="13">H99/G99</f>
        <v>0.91327645359335496</v>
      </c>
      <c r="J99" s="73">
        <f>J100+J102+J106</f>
        <v>1445</v>
      </c>
    </row>
    <row r="100" spans="1:10" ht="15" x14ac:dyDescent="0.2">
      <c r="A100" s="18"/>
      <c r="B100" s="75" t="s">
        <v>66</v>
      </c>
      <c r="C100" s="76"/>
      <c r="D100" s="77" t="s">
        <v>65</v>
      </c>
      <c r="E100" s="78">
        <f>E101</f>
        <v>1120</v>
      </c>
      <c r="F100" s="78">
        <f>F101</f>
        <v>-1120</v>
      </c>
      <c r="G100" s="78">
        <f>G101</f>
        <v>0</v>
      </c>
      <c r="H100" s="78">
        <f>H101</f>
        <v>0</v>
      </c>
      <c r="I100" s="81">
        <v>0</v>
      </c>
      <c r="J100" s="78">
        <f>J101</f>
        <v>0</v>
      </c>
    </row>
    <row r="101" spans="1:10" x14ac:dyDescent="0.2">
      <c r="A101" s="12"/>
      <c r="B101" s="10"/>
      <c r="C101" s="9" t="s">
        <v>2</v>
      </c>
      <c r="D101" s="8" t="s">
        <v>1</v>
      </c>
      <c r="E101" s="7">
        <v>1120</v>
      </c>
      <c r="F101" s="7">
        <f>G101-E101</f>
        <v>-1120</v>
      </c>
      <c r="G101" s="6">
        <v>0</v>
      </c>
      <c r="H101" s="4">
        <v>0</v>
      </c>
      <c r="I101" s="5">
        <v>0</v>
      </c>
      <c r="J101" s="4">
        <v>0</v>
      </c>
    </row>
    <row r="102" spans="1:10" ht="15" x14ac:dyDescent="0.2">
      <c r="A102" s="18"/>
      <c r="B102" s="75" t="s">
        <v>64</v>
      </c>
      <c r="C102" s="76"/>
      <c r="D102" s="77" t="s">
        <v>63</v>
      </c>
      <c r="E102" s="78">
        <f>E103+E104+E105</f>
        <v>153020</v>
      </c>
      <c r="F102" s="78">
        <f>F103+F104+F105</f>
        <v>31000</v>
      </c>
      <c r="G102" s="78">
        <f>G103+G104+G105</f>
        <v>184020</v>
      </c>
      <c r="H102" s="78">
        <f>H103+H104+H105</f>
        <v>164809</v>
      </c>
      <c r="I102" s="81">
        <f t="shared" si="13"/>
        <v>0.89560373872405175</v>
      </c>
      <c r="J102" s="78">
        <f>J103+J104+J105</f>
        <v>1445</v>
      </c>
    </row>
    <row r="103" spans="1:10" x14ac:dyDescent="0.2">
      <c r="A103" s="12"/>
      <c r="B103" s="10"/>
      <c r="C103" s="9" t="s">
        <v>6</v>
      </c>
      <c r="D103" s="8" t="s">
        <v>5</v>
      </c>
      <c r="E103" s="7">
        <v>7000</v>
      </c>
      <c r="F103" s="7">
        <f>G103-E103</f>
        <v>1000</v>
      </c>
      <c r="G103" s="6">
        <v>8000</v>
      </c>
      <c r="H103" s="4">
        <v>7921.58</v>
      </c>
      <c r="I103" s="5">
        <f t="shared" si="13"/>
        <v>0.99019749999999995</v>
      </c>
      <c r="J103" s="4">
        <v>0</v>
      </c>
    </row>
    <row r="104" spans="1:10" x14ac:dyDescent="0.2">
      <c r="A104" s="12"/>
      <c r="B104" s="10"/>
      <c r="C104" s="9" t="s">
        <v>4</v>
      </c>
      <c r="D104" s="8" t="s">
        <v>9</v>
      </c>
      <c r="E104" s="7">
        <v>1500</v>
      </c>
      <c r="F104" s="7">
        <f>G104-E104</f>
        <v>0</v>
      </c>
      <c r="G104" s="6">
        <v>1500</v>
      </c>
      <c r="H104" s="4">
        <v>1036.23</v>
      </c>
      <c r="I104" s="5">
        <f t="shared" si="13"/>
        <v>0.69081999999999999</v>
      </c>
      <c r="J104" s="4">
        <v>0</v>
      </c>
    </row>
    <row r="105" spans="1:10" x14ac:dyDescent="0.2">
      <c r="A105" s="12"/>
      <c r="B105" s="10"/>
      <c r="C105" s="37" t="s">
        <v>2</v>
      </c>
      <c r="D105" s="36" t="s">
        <v>1</v>
      </c>
      <c r="E105" s="47">
        <v>144520</v>
      </c>
      <c r="F105" s="47">
        <f>G105-E105</f>
        <v>30000</v>
      </c>
      <c r="G105" s="6">
        <v>174520</v>
      </c>
      <c r="H105" s="4">
        <v>155851.19</v>
      </c>
      <c r="I105" s="5">
        <f t="shared" si="13"/>
        <v>0.89302767591107035</v>
      </c>
      <c r="J105" s="4">
        <v>1445</v>
      </c>
    </row>
    <row r="106" spans="1:10" x14ac:dyDescent="0.2">
      <c r="A106" s="46"/>
      <c r="B106" s="95" t="s">
        <v>62</v>
      </c>
      <c r="C106" s="95"/>
      <c r="D106" s="96" t="s">
        <v>7</v>
      </c>
      <c r="E106" s="97">
        <f>SUM(E107:E110)</f>
        <v>0</v>
      </c>
      <c r="F106" s="97">
        <f>SUM(F107:F110)</f>
        <v>37500</v>
      </c>
      <c r="G106" s="97">
        <f>SUM(G107:G110)</f>
        <v>37500</v>
      </c>
      <c r="H106" s="97">
        <f>SUM(H107:H110)</f>
        <v>37500</v>
      </c>
      <c r="I106" s="81">
        <f t="shared" si="13"/>
        <v>1</v>
      </c>
      <c r="J106" s="98">
        <f>SUM(J107:J109)</f>
        <v>0</v>
      </c>
    </row>
    <row r="107" spans="1:10" x14ac:dyDescent="0.2">
      <c r="A107" s="12"/>
      <c r="B107" s="10"/>
      <c r="C107" s="43" t="s">
        <v>28</v>
      </c>
      <c r="D107" s="42" t="s">
        <v>27</v>
      </c>
      <c r="E107" s="41">
        <v>0</v>
      </c>
      <c r="F107" s="41">
        <f>G107-E107</f>
        <v>10100</v>
      </c>
      <c r="G107" s="6">
        <v>10100</v>
      </c>
      <c r="H107" s="4">
        <v>10100</v>
      </c>
      <c r="I107" s="5">
        <f t="shared" si="13"/>
        <v>1</v>
      </c>
      <c r="J107" s="4">
        <v>0</v>
      </c>
    </row>
    <row r="108" spans="1:10" x14ac:dyDescent="0.2">
      <c r="A108" s="12"/>
      <c r="B108" s="10"/>
      <c r="C108" s="31" t="s">
        <v>6</v>
      </c>
      <c r="D108" s="30" t="s">
        <v>5</v>
      </c>
      <c r="E108" s="29">
        <v>0</v>
      </c>
      <c r="F108" s="29">
        <f>G108-E108</f>
        <v>5462.97</v>
      </c>
      <c r="G108" s="6">
        <v>5462.97</v>
      </c>
      <c r="H108" s="4">
        <v>5462.97</v>
      </c>
      <c r="I108" s="5">
        <f t="shared" si="13"/>
        <v>1</v>
      </c>
      <c r="J108" s="4">
        <v>0</v>
      </c>
    </row>
    <row r="109" spans="1:10" x14ac:dyDescent="0.2">
      <c r="A109" s="12"/>
      <c r="B109" s="10"/>
      <c r="C109" s="31" t="s">
        <v>4</v>
      </c>
      <c r="D109" s="30" t="s">
        <v>9</v>
      </c>
      <c r="E109" s="29">
        <v>0</v>
      </c>
      <c r="F109" s="29">
        <f>G109-E109</f>
        <v>160.78</v>
      </c>
      <c r="G109" s="6">
        <v>160.78</v>
      </c>
      <c r="H109" s="4">
        <v>160.78</v>
      </c>
      <c r="I109" s="5">
        <f t="shared" si="13"/>
        <v>1</v>
      </c>
      <c r="J109" s="4">
        <v>0</v>
      </c>
    </row>
    <row r="110" spans="1:10" x14ac:dyDescent="0.2">
      <c r="A110" s="12"/>
      <c r="B110" s="10"/>
      <c r="C110" s="9" t="s">
        <v>2</v>
      </c>
      <c r="D110" s="8" t="s">
        <v>1</v>
      </c>
      <c r="E110" s="29">
        <v>0</v>
      </c>
      <c r="F110" s="29">
        <f>G110-E110</f>
        <v>21776.25</v>
      </c>
      <c r="G110" s="6">
        <v>21776.25</v>
      </c>
      <c r="H110" s="4">
        <v>21776.25</v>
      </c>
      <c r="I110" s="5">
        <f t="shared" si="13"/>
        <v>1</v>
      </c>
      <c r="J110" s="4">
        <v>120</v>
      </c>
    </row>
    <row r="111" spans="1:10" x14ac:dyDescent="0.2">
      <c r="A111" s="70" t="s">
        <v>61</v>
      </c>
      <c r="B111" s="71"/>
      <c r="C111" s="71"/>
      <c r="D111" s="72" t="s">
        <v>60</v>
      </c>
      <c r="E111" s="73">
        <f>+E112+E119+E127</f>
        <v>1944226</v>
      </c>
      <c r="F111" s="73">
        <f>+F112+F119+F127</f>
        <v>95344.809999999925</v>
      </c>
      <c r="G111" s="73">
        <f>+G112+G119+G127</f>
        <v>2039570.8099999996</v>
      </c>
      <c r="H111" s="73">
        <f>+H112+H119+H127</f>
        <v>2015149.3900000001</v>
      </c>
      <c r="I111" s="80">
        <f t="shared" si="13"/>
        <v>0.98802619655063628</v>
      </c>
      <c r="J111" s="73">
        <f>J112+J119+J127</f>
        <v>140664.14000000001</v>
      </c>
    </row>
    <row r="112" spans="1:10" ht="15" x14ac:dyDescent="0.2">
      <c r="A112" s="18"/>
      <c r="B112" s="75" t="s">
        <v>59</v>
      </c>
      <c r="C112" s="76"/>
      <c r="D112" s="77" t="s">
        <v>58</v>
      </c>
      <c r="E112" s="78">
        <f>E113+E115+E116+E117+E114+E118</f>
        <v>486999</v>
      </c>
      <c r="F112" s="78">
        <f t="shared" ref="F112:H112" si="14">F113+F115+F116+F117+F114+F118</f>
        <v>3599.0000000000146</v>
      </c>
      <c r="G112" s="78">
        <f t="shared" si="14"/>
        <v>490598</v>
      </c>
      <c r="H112" s="78">
        <f t="shared" si="14"/>
        <v>490309.79</v>
      </c>
      <c r="I112" s="81">
        <f t="shared" si="13"/>
        <v>0.99941253327571655</v>
      </c>
      <c r="J112" s="78">
        <f>J113+J115+J116+J117+J118+J114</f>
        <v>32876.720000000001</v>
      </c>
    </row>
    <row r="113" spans="1:10" x14ac:dyDescent="0.2">
      <c r="A113" s="12"/>
      <c r="B113" s="10"/>
      <c r="C113" s="9" t="s">
        <v>28</v>
      </c>
      <c r="D113" s="8" t="s">
        <v>27</v>
      </c>
      <c r="E113" s="7">
        <v>362927</v>
      </c>
      <c r="F113" s="7">
        <f t="shared" ref="F113:F118" si="15">G113-E113</f>
        <v>-6164.4199999999837</v>
      </c>
      <c r="G113" s="40">
        <v>356762.58</v>
      </c>
      <c r="H113" s="39">
        <v>356761.67</v>
      </c>
      <c r="I113" s="19">
        <f t="shared" si="13"/>
        <v>0.99999744928405876</v>
      </c>
      <c r="J113" s="39">
        <v>0</v>
      </c>
    </row>
    <row r="114" spans="1:10" x14ac:dyDescent="0.2">
      <c r="A114" s="12"/>
      <c r="B114" s="10"/>
      <c r="C114" s="9" t="s">
        <v>26</v>
      </c>
      <c r="D114" s="8" t="s">
        <v>25</v>
      </c>
      <c r="E114" s="7">
        <v>25838</v>
      </c>
      <c r="F114" s="7">
        <f t="shared" si="15"/>
        <v>-996.58000000000175</v>
      </c>
      <c r="G114" s="40">
        <v>24841.42</v>
      </c>
      <c r="H114" s="39">
        <v>24841.42</v>
      </c>
      <c r="I114" s="19">
        <f t="shared" si="13"/>
        <v>1</v>
      </c>
      <c r="J114" s="39">
        <v>27635.43</v>
      </c>
    </row>
    <row r="115" spans="1:10" x14ac:dyDescent="0.2">
      <c r="A115" s="12"/>
      <c r="B115" s="10"/>
      <c r="C115" s="9" t="s">
        <v>6</v>
      </c>
      <c r="D115" s="8" t="s">
        <v>5</v>
      </c>
      <c r="E115" s="7">
        <v>67878</v>
      </c>
      <c r="F115" s="7">
        <f t="shared" si="15"/>
        <v>3036</v>
      </c>
      <c r="G115" s="6">
        <v>70914</v>
      </c>
      <c r="H115" s="4">
        <v>70808.44</v>
      </c>
      <c r="I115" s="19">
        <f t="shared" si="13"/>
        <v>0.99851143638773732</v>
      </c>
      <c r="J115" s="4">
        <v>4825.12</v>
      </c>
    </row>
    <row r="116" spans="1:10" x14ac:dyDescent="0.2">
      <c r="A116" s="12"/>
      <c r="B116" s="10"/>
      <c r="C116" s="9" t="s">
        <v>4</v>
      </c>
      <c r="D116" s="8" t="s">
        <v>9</v>
      </c>
      <c r="E116" s="7">
        <v>9525</v>
      </c>
      <c r="F116" s="7">
        <f t="shared" si="15"/>
        <v>-4587</v>
      </c>
      <c r="G116" s="6">
        <v>4938</v>
      </c>
      <c r="H116" s="4">
        <v>4937.6400000000003</v>
      </c>
      <c r="I116" s="19">
        <f t="shared" si="13"/>
        <v>0.99992709599027951</v>
      </c>
      <c r="J116" s="4">
        <v>356.56</v>
      </c>
    </row>
    <row r="117" spans="1:10" x14ac:dyDescent="0.2">
      <c r="A117" s="12"/>
      <c r="B117" s="10"/>
      <c r="C117" s="9" t="s">
        <v>2</v>
      </c>
      <c r="D117" s="8" t="s">
        <v>1</v>
      </c>
      <c r="E117" s="7">
        <v>15000</v>
      </c>
      <c r="F117" s="7">
        <f t="shared" si="15"/>
        <v>17317</v>
      </c>
      <c r="G117" s="6">
        <v>32317</v>
      </c>
      <c r="H117" s="4">
        <v>32137</v>
      </c>
      <c r="I117" s="19">
        <f t="shared" si="13"/>
        <v>0.99443017606832318</v>
      </c>
      <c r="J117" s="4">
        <v>0</v>
      </c>
    </row>
    <row r="118" spans="1:10" x14ac:dyDescent="0.2">
      <c r="A118" s="12"/>
      <c r="B118" s="10"/>
      <c r="C118" s="9" t="s">
        <v>138</v>
      </c>
      <c r="D118" s="8" t="s">
        <v>139</v>
      </c>
      <c r="E118" s="7">
        <v>5831</v>
      </c>
      <c r="F118" s="7">
        <f t="shared" si="15"/>
        <v>-5006</v>
      </c>
      <c r="G118" s="6">
        <v>825</v>
      </c>
      <c r="H118" s="61">
        <v>823.62</v>
      </c>
      <c r="I118" s="19">
        <f t="shared" si="13"/>
        <v>0.99832727272727273</v>
      </c>
      <c r="J118" s="4">
        <v>59.61</v>
      </c>
    </row>
    <row r="119" spans="1:10" ht="15" x14ac:dyDescent="0.2">
      <c r="A119" s="18"/>
      <c r="B119" s="75" t="s">
        <v>57</v>
      </c>
      <c r="C119" s="76"/>
      <c r="D119" s="77" t="s">
        <v>56</v>
      </c>
      <c r="E119" s="78">
        <f>E120+E121+E122+E123+E125+E124+E126</f>
        <v>1435627</v>
      </c>
      <c r="F119" s="78">
        <f>F120+F121+F122+F123+F125+F124+F126</f>
        <v>112545.80999999991</v>
      </c>
      <c r="G119" s="78">
        <f>G120+G121+G122+G123+G125+G124+G126</f>
        <v>1548172.8099999996</v>
      </c>
      <c r="H119" s="78">
        <f>H120+H121+H122+H123+H125+H124+H126</f>
        <v>1524039.6300000001</v>
      </c>
      <c r="I119" s="81">
        <f t="shared" si="13"/>
        <v>0.98441183061469772</v>
      </c>
      <c r="J119" s="91">
        <f>J120+J121+J122+J123+J125+J124+J126</f>
        <v>107787.42</v>
      </c>
    </row>
    <row r="120" spans="1:10" x14ac:dyDescent="0.2">
      <c r="A120" s="12"/>
      <c r="B120" s="10"/>
      <c r="C120" s="9" t="s">
        <v>28</v>
      </c>
      <c r="D120" s="8" t="s">
        <v>27</v>
      </c>
      <c r="E120" s="7">
        <v>1093217</v>
      </c>
      <c r="F120" s="7">
        <f t="shared" ref="F120:F126" si="16">G120-E120</f>
        <v>110428.6399999999</v>
      </c>
      <c r="G120" s="6">
        <v>1203645.6399999999</v>
      </c>
      <c r="H120" s="4">
        <v>1200642.77</v>
      </c>
      <c r="I120" s="5">
        <f t="shared" si="13"/>
        <v>0.99750518765639373</v>
      </c>
      <c r="J120" s="4">
        <v>684</v>
      </c>
    </row>
    <row r="121" spans="1:10" x14ac:dyDescent="0.2">
      <c r="A121" s="12"/>
      <c r="B121" s="10"/>
      <c r="C121" s="9" t="s">
        <v>26</v>
      </c>
      <c r="D121" s="8" t="s">
        <v>25</v>
      </c>
      <c r="E121" s="7">
        <v>80200</v>
      </c>
      <c r="F121" s="7">
        <f t="shared" si="16"/>
        <v>-417.35000000000582</v>
      </c>
      <c r="G121" s="6">
        <v>79782.649999999994</v>
      </c>
      <c r="H121" s="4">
        <v>79779.179999999993</v>
      </c>
      <c r="I121" s="5">
        <f t="shared" si="13"/>
        <v>0.99995650683450599</v>
      </c>
      <c r="J121" s="4">
        <v>90010.49</v>
      </c>
    </row>
    <row r="122" spans="1:10" x14ac:dyDescent="0.2">
      <c r="A122" s="12"/>
      <c r="B122" s="10"/>
      <c r="C122" s="9" t="s">
        <v>6</v>
      </c>
      <c r="D122" s="8" t="s">
        <v>5</v>
      </c>
      <c r="E122" s="7">
        <v>213050</v>
      </c>
      <c r="F122" s="7">
        <f t="shared" si="16"/>
        <v>13081.640000000014</v>
      </c>
      <c r="G122" s="6">
        <v>226131.64</v>
      </c>
      <c r="H122" s="4">
        <v>210260.86</v>
      </c>
      <c r="I122" s="5">
        <f t="shared" si="13"/>
        <v>0.92981619025095286</v>
      </c>
      <c r="J122" s="4">
        <v>15499.84</v>
      </c>
    </row>
    <row r="123" spans="1:10" x14ac:dyDescent="0.2">
      <c r="A123" s="12"/>
      <c r="B123" s="10"/>
      <c r="C123" s="9" t="s">
        <v>4</v>
      </c>
      <c r="D123" s="8" t="s">
        <v>9</v>
      </c>
      <c r="E123" s="7">
        <v>29830</v>
      </c>
      <c r="F123" s="7">
        <f t="shared" si="16"/>
        <v>-5717.119999999999</v>
      </c>
      <c r="G123" s="6">
        <v>24112.880000000001</v>
      </c>
      <c r="H123" s="4">
        <v>21356.82</v>
      </c>
      <c r="I123" s="5">
        <f t="shared" si="13"/>
        <v>0.88570174943847435</v>
      </c>
      <c r="J123" s="4">
        <v>1593.09</v>
      </c>
    </row>
    <row r="124" spans="1:10" ht="22.5" hidden="1" x14ac:dyDescent="0.2">
      <c r="A124" s="12"/>
      <c r="B124" s="10"/>
      <c r="C124" s="9" t="s">
        <v>55</v>
      </c>
      <c r="D124" s="30" t="s">
        <v>54</v>
      </c>
      <c r="E124" s="7">
        <v>0</v>
      </c>
      <c r="F124" s="7">
        <f t="shared" si="16"/>
        <v>0</v>
      </c>
      <c r="G124" s="6">
        <v>0</v>
      </c>
      <c r="H124" s="4">
        <v>0</v>
      </c>
      <c r="I124" s="5">
        <v>0</v>
      </c>
      <c r="J124" s="4">
        <v>0</v>
      </c>
    </row>
    <row r="125" spans="1:10" x14ac:dyDescent="0.2">
      <c r="A125" s="12"/>
      <c r="B125" s="10"/>
      <c r="C125" s="9" t="s">
        <v>2</v>
      </c>
      <c r="D125" s="8" t="s">
        <v>1</v>
      </c>
      <c r="E125" s="7">
        <v>12000</v>
      </c>
      <c r="F125" s="7">
        <f t="shared" si="16"/>
        <v>2500</v>
      </c>
      <c r="G125" s="6">
        <v>14500</v>
      </c>
      <c r="H125" s="4">
        <v>12000</v>
      </c>
      <c r="I125" s="5">
        <f t="shared" ref="I125:I132" si="17">H125/G125</f>
        <v>0.82758620689655171</v>
      </c>
      <c r="J125" s="4">
        <v>0</v>
      </c>
    </row>
    <row r="126" spans="1:10" x14ac:dyDescent="0.2">
      <c r="A126" s="12"/>
      <c r="B126" s="10"/>
      <c r="C126" s="9" t="s">
        <v>138</v>
      </c>
      <c r="D126" s="8" t="s">
        <v>139</v>
      </c>
      <c r="E126" s="7">
        <v>7330</v>
      </c>
      <c r="F126" s="7">
        <f t="shared" si="16"/>
        <v>-7330</v>
      </c>
      <c r="G126" s="6">
        <v>0</v>
      </c>
      <c r="H126" s="61">
        <v>0</v>
      </c>
      <c r="I126" s="5">
        <v>0</v>
      </c>
      <c r="J126" s="61">
        <v>0</v>
      </c>
    </row>
    <row r="127" spans="1:10" ht="15" x14ac:dyDescent="0.2">
      <c r="A127" s="18"/>
      <c r="B127" s="75" t="s">
        <v>53</v>
      </c>
      <c r="C127" s="76"/>
      <c r="D127" s="77" t="s">
        <v>7</v>
      </c>
      <c r="E127" s="78">
        <f>E128+E129+E130</f>
        <v>21600.000000000004</v>
      </c>
      <c r="F127" s="78">
        <f>F128+F129+F130</f>
        <v>-20800.000000000004</v>
      </c>
      <c r="G127" s="78">
        <f>G128+G129+G130</f>
        <v>799.99999999999989</v>
      </c>
      <c r="H127" s="78">
        <f>H128+H129+H130</f>
        <v>799.96999999999991</v>
      </c>
      <c r="I127" s="81">
        <f t="shared" si="17"/>
        <v>0.99996250000000009</v>
      </c>
      <c r="J127" s="78">
        <f>J128+J129+J130</f>
        <v>0</v>
      </c>
    </row>
    <row r="128" spans="1:10" x14ac:dyDescent="0.2">
      <c r="A128" s="12"/>
      <c r="B128" s="10"/>
      <c r="C128" s="9" t="s">
        <v>28</v>
      </c>
      <c r="D128" s="8" t="s">
        <v>27</v>
      </c>
      <c r="E128" s="7">
        <v>18049.63</v>
      </c>
      <c r="F128" s="7">
        <f>G128-E128</f>
        <v>-17380.580000000002</v>
      </c>
      <c r="G128" s="6">
        <v>669.05</v>
      </c>
      <c r="H128" s="4">
        <v>669.05</v>
      </c>
      <c r="I128" s="5">
        <f t="shared" si="17"/>
        <v>1</v>
      </c>
      <c r="J128" s="4">
        <v>0</v>
      </c>
    </row>
    <row r="129" spans="1:10" x14ac:dyDescent="0.2">
      <c r="A129" s="12"/>
      <c r="B129" s="10"/>
      <c r="C129" s="9" t="s">
        <v>6</v>
      </c>
      <c r="D129" s="8" t="s">
        <v>5</v>
      </c>
      <c r="E129" s="7">
        <v>3108.15</v>
      </c>
      <c r="F129" s="7">
        <f>G129-E129</f>
        <v>-2993.59</v>
      </c>
      <c r="G129" s="6">
        <v>114.56</v>
      </c>
      <c r="H129" s="4">
        <v>114.56</v>
      </c>
      <c r="I129" s="5">
        <f t="shared" si="17"/>
        <v>1</v>
      </c>
      <c r="J129" s="4">
        <v>0</v>
      </c>
    </row>
    <row r="130" spans="1:10" x14ac:dyDescent="0.2">
      <c r="A130" s="12"/>
      <c r="B130" s="10"/>
      <c r="C130" s="9" t="s">
        <v>4</v>
      </c>
      <c r="D130" s="8" t="s">
        <v>9</v>
      </c>
      <c r="E130" s="7">
        <v>442.22</v>
      </c>
      <c r="F130" s="7">
        <f>G130-E130</f>
        <v>-425.83000000000004</v>
      </c>
      <c r="G130" s="6">
        <v>16.39</v>
      </c>
      <c r="H130" s="4">
        <v>16.36</v>
      </c>
      <c r="I130" s="5">
        <f t="shared" si="17"/>
        <v>0.99816961561927997</v>
      </c>
      <c r="J130" s="4">
        <v>0</v>
      </c>
    </row>
    <row r="131" spans="1:10" x14ac:dyDescent="0.2">
      <c r="A131" s="70" t="s">
        <v>52</v>
      </c>
      <c r="B131" s="99"/>
      <c r="C131" s="71"/>
      <c r="D131" s="72" t="s">
        <v>51</v>
      </c>
      <c r="E131" s="73">
        <f>E132</f>
        <v>0</v>
      </c>
      <c r="F131" s="73">
        <f>F132</f>
        <v>50400</v>
      </c>
      <c r="G131" s="73">
        <f>G132</f>
        <v>50400</v>
      </c>
      <c r="H131" s="73">
        <f>H132</f>
        <v>38630.619999999995</v>
      </c>
      <c r="I131" s="80">
        <f t="shared" si="17"/>
        <v>0.7664805555555555</v>
      </c>
      <c r="J131" s="73">
        <f>J132</f>
        <v>0</v>
      </c>
    </row>
    <row r="132" spans="1:10" ht="24.75" customHeight="1" x14ac:dyDescent="0.2">
      <c r="A132" s="18"/>
      <c r="B132" s="95" t="s">
        <v>50</v>
      </c>
      <c r="C132" s="100"/>
      <c r="D132" s="77" t="s">
        <v>49</v>
      </c>
      <c r="E132" s="78">
        <f>E133+E134+E135</f>
        <v>0</v>
      </c>
      <c r="F132" s="78">
        <f>F133+F134+F135</f>
        <v>50400</v>
      </c>
      <c r="G132" s="78">
        <f>G133+G134+G135</f>
        <v>50400</v>
      </c>
      <c r="H132" s="78">
        <f>H133+H134+H135</f>
        <v>38630.619999999995</v>
      </c>
      <c r="I132" s="101">
        <f t="shared" si="17"/>
        <v>0.7664805555555555</v>
      </c>
      <c r="J132" s="102">
        <f>J133+J134+J135</f>
        <v>0</v>
      </c>
    </row>
    <row r="133" spans="1:10" x14ac:dyDescent="0.2">
      <c r="A133" s="12"/>
      <c r="B133" s="10"/>
      <c r="C133" s="9" t="s">
        <v>6</v>
      </c>
      <c r="D133" s="8" t="s">
        <v>5</v>
      </c>
      <c r="E133" s="29">
        <v>0</v>
      </c>
      <c r="F133" s="29">
        <f>G133-E133</f>
        <v>7257.6</v>
      </c>
      <c r="G133" s="6">
        <v>7257.6</v>
      </c>
      <c r="H133" s="4">
        <v>5558.78</v>
      </c>
      <c r="I133" s="5">
        <v>0</v>
      </c>
      <c r="J133" s="4">
        <v>0</v>
      </c>
    </row>
    <row r="134" spans="1:10" x14ac:dyDescent="0.2">
      <c r="A134" s="12"/>
      <c r="B134" s="10"/>
      <c r="C134" s="37" t="s">
        <v>4</v>
      </c>
      <c r="D134" s="36" t="s">
        <v>9</v>
      </c>
      <c r="E134" s="29">
        <v>0</v>
      </c>
      <c r="F134" s="29">
        <f>G134-E134</f>
        <v>1036.8</v>
      </c>
      <c r="G134" s="35">
        <v>1036.8</v>
      </c>
      <c r="H134" s="33">
        <v>790.88</v>
      </c>
      <c r="I134" s="34">
        <v>0</v>
      </c>
      <c r="J134" s="33">
        <v>0</v>
      </c>
    </row>
    <row r="135" spans="1:10" x14ac:dyDescent="0.2">
      <c r="A135" s="12"/>
      <c r="B135" s="10"/>
      <c r="C135" s="9" t="s">
        <v>2</v>
      </c>
      <c r="D135" s="8" t="s">
        <v>1</v>
      </c>
      <c r="E135" s="29">
        <v>0</v>
      </c>
      <c r="F135" s="6">
        <f>G135-E135</f>
        <v>42105.599999999999</v>
      </c>
      <c r="G135" s="32">
        <v>42105.599999999999</v>
      </c>
      <c r="H135" s="4">
        <v>32280.959999999999</v>
      </c>
      <c r="I135" s="5">
        <v>0</v>
      </c>
      <c r="J135" s="4">
        <v>0</v>
      </c>
    </row>
    <row r="136" spans="1:10" x14ac:dyDescent="0.2">
      <c r="A136" s="70" t="s">
        <v>48</v>
      </c>
      <c r="B136" s="71"/>
      <c r="C136" s="71"/>
      <c r="D136" s="72" t="s">
        <v>47</v>
      </c>
      <c r="E136" s="73">
        <f>E137</f>
        <v>1232933</v>
      </c>
      <c r="F136" s="73">
        <f>F137</f>
        <v>-106204</v>
      </c>
      <c r="G136" s="73">
        <f>G137</f>
        <v>1126729</v>
      </c>
      <c r="H136" s="73">
        <f>H137</f>
        <v>1085923.73</v>
      </c>
      <c r="I136" s="80">
        <f t="shared" ref="I136:I154" si="18">H136/G136</f>
        <v>0.9637843083829386</v>
      </c>
      <c r="J136" s="73">
        <f>J137</f>
        <v>83513.660000000018</v>
      </c>
    </row>
    <row r="137" spans="1:10" ht="15.75" customHeight="1" x14ac:dyDescent="0.2">
      <c r="A137" s="18"/>
      <c r="B137" s="75" t="s">
        <v>46</v>
      </c>
      <c r="C137" s="76"/>
      <c r="D137" s="77" t="s">
        <v>45</v>
      </c>
      <c r="E137" s="78">
        <f>E138+E139+E140+E141+E142</f>
        <v>1232933</v>
      </c>
      <c r="F137" s="78">
        <f>F138+F139+F140+F141+F142</f>
        <v>-106204</v>
      </c>
      <c r="G137" s="78">
        <f>G138+G139+G140+G141+G142</f>
        <v>1126729</v>
      </c>
      <c r="H137" s="78">
        <f>H138+H139+H140+H141+H142</f>
        <v>1085923.73</v>
      </c>
      <c r="I137" s="81">
        <f t="shared" si="18"/>
        <v>0.9637843083829386</v>
      </c>
      <c r="J137" s="78">
        <f>J138+J139+J140+J141+J142</f>
        <v>83513.660000000018</v>
      </c>
    </row>
    <row r="138" spans="1:10" x14ac:dyDescent="0.2">
      <c r="A138" s="12"/>
      <c r="B138" s="10"/>
      <c r="C138" s="9" t="s">
        <v>28</v>
      </c>
      <c r="D138" s="8" t="s">
        <v>27</v>
      </c>
      <c r="E138" s="7">
        <v>943375</v>
      </c>
      <c r="F138" s="7">
        <f>G138-E138</f>
        <v>-78400</v>
      </c>
      <c r="G138" s="6">
        <v>864975</v>
      </c>
      <c r="H138" s="4">
        <v>837391.55</v>
      </c>
      <c r="I138" s="5">
        <f t="shared" si="18"/>
        <v>0.96811069684094919</v>
      </c>
      <c r="J138" s="4">
        <v>1058.21</v>
      </c>
    </row>
    <row r="139" spans="1:10" x14ac:dyDescent="0.2">
      <c r="A139" s="12"/>
      <c r="B139" s="10"/>
      <c r="C139" s="9" t="s">
        <v>26</v>
      </c>
      <c r="D139" s="8" t="s">
        <v>25</v>
      </c>
      <c r="E139" s="7">
        <v>78434</v>
      </c>
      <c r="F139" s="7">
        <f>G139-E139</f>
        <v>0</v>
      </c>
      <c r="G139" s="6">
        <v>78434</v>
      </c>
      <c r="H139" s="4">
        <v>78434</v>
      </c>
      <c r="I139" s="5">
        <f t="shared" si="18"/>
        <v>1</v>
      </c>
      <c r="J139" s="4">
        <v>68363</v>
      </c>
    </row>
    <row r="140" spans="1:10" x14ac:dyDescent="0.2">
      <c r="A140" s="12"/>
      <c r="B140" s="10"/>
      <c r="C140" s="9" t="s">
        <v>6</v>
      </c>
      <c r="D140" s="8" t="s">
        <v>5</v>
      </c>
      <c r="E140" s="7">
        <v>174908</v>
      </c>
      <c r="F140" s="7">
        <f>G140-E140</f>
        <v>-14000</v>
      </c>
      <c r="G140" s="6">
        <v>160908</v>
      </c>
      <c r="H140" s="4">
        <v>152422.66</v>
      </c>
      <c r="I140" s="5">
        <f t="shared" si="18"/>
        <v>0.94726589106818804</v>
      </c>
      <c r="J140" s="4">
        <v>12724.43</v>
      </c>
    </row>
    <row r="141" spans="1:10" x14ac:dyDescent="0.2">
      <c r="A141" s="12"/>
      <c r="B141" s="10"/>
      <c r="C141" s="9" t="s">
        <v>4</v>
      </c>
      <c r="D141" s="8" t="s">
        <v>9</v>
      </c>
      <c r="E141" s="7">
        <v>24821</v>
      </c>
      <c r="F141" s="7">
        <f>G141-E141</f>
        <v>-7600</v>
      </c>
      <c r="G141" s="6">
        <v>17221</v>
      </c>
      <c r="H141" s="4">
        <v>16869.7</v>
      </c>
      <c r="I141" s="5">
        <f t="shared" si="18"/>
        <v>0.97960048777655195</v>
      </c>
      <c r="J141" s="4">
        <v>1211.21</v>
      </c>
    </row>
    <row r="142" spans="1:10" x14ac:dyDescent="0.2">
      <c r="A142" s="12"/>
      <c r="B142" s="10"/>
      <c r="C142" s="9" t="s">
        <v>138</v>
      </c>
      <c r="D142" s="8" t="s">
        <v>139</v>
      </c>
      <c r="E142" s="7">
        <v>11395</v>
      </c>
      <c r="F142" s="7">
        <f>G142-E142</f>
        <v>-6204</v>
      </c>
      <c r="G142" s="6">
        <v>5191</v>
      </c>
      <c r="H142" s="61">
        <v>805.82</v>
      </c>
      <c r="I142" s="5">
        <f t="shared" si="18"/>
        <v>0.15523405894817954</v>
      </c>
      <c r="J142" s="61">
        <v>156.81</v>
      </c>
    </row>
    <row r="143" spans="1:10" x14ac:dyDescent="0.2">
      <c r="A143" s="70" t="s">
        <v>44</v>
      </c>
      <c r="B143" s="71"/>
      <c r="C143" s="71"/>
      <c r="D143" s="72" t="s">
        <v>43</v>
      </c>
      <c r="E143" s="73">
        <f>E144+E150+E157+E161+E167</f>
        <v>657100</v>
      </c>
      <c r="F143" s="73">
        <f t="shared" ref="F143:H143" si="19">F144+F150+F157+F161+F167</f>
        <v>491830.45999999996</v>
      </c>
      <c r="G143" s="73">
        <f t="shared" si="19"/>
        <v>1148930.46</v>
      </c>
      <c r="H143" s="73">
        <f t="shared" si="19"/>
        <v>1133566.1299999999</v>
      </c>
      <c r="I143" s="80">
        <f t="shared" si="18"/>
        <v>0.9866272759449688</v>
      </c>
      <c r="J143" s="73">
        <f>J144+J150+J157+J161+J167</f>
        <v>36250.620000000003</v>
      </c>
    </row>
    <row r="144" spans="1:10" ht="15" x14ac:dyDescent="0.2">
      <c r="A144" s="18"/>
      <c r="B144" s="75" t="s">
        <v>42</v>
      </c>
      <c r="C144" s="76"/>
      <c r="D144" s="77" t="s">
        <v>41</v>
      </c>
      <c r="E144" s="78">
        <f>E145+E146+E147+E148+E149</f>
        <v>133450</v>
      </c>
      <c r="F144" s="78">
        <f t="shared" ref="F144:H144" si="20">F145+F146+F147+F148+F149</f>
        <v>14308.8</v>
      </c>
      <c r="G144" s="78">
        <f>G145+G146+G147+G148+G149</f>
        <v>147758.79999999999</v>
      </c>
      <c r="H144" s="78">
        <f t="shared" si="20"/>
        <v>147116.31</v>
      </c>
      <c r="I144" s="81">
        <f t="shared" si="18"/>
        <v>0.99565176490334251</v>
      </c>
      <c r="J144" s="78">
        <f>J145+J146+J147+J148+J149</f>
        <v>0</v>
      </c>
    </row>
    <row r="145" spans="1:10" x14ac:dyDescent="0.2">
      <c r="A145" s="12"/>
      <c r="B145" s="10"/>
      <c r="C145" s="9" t="s">
        <v>28</v>
      </c>
      <c r="D145" s="8" t="s">
        <v>27</v>
      </c>
      <c r="E145" s="7">
        <v>100000</v>
      </c>
      <c r="F145" s="7">
        <f>G145-E145</f>
        <v>15000</v>
      </c>
      <c r="G145" s="6">
        <v>115000</v>
      </c>
      <c r="H145" s="4">
        <v>115000</v>
      </c>
      <c r="I145" s="5">
        <f t="shared" si="18"/>
        <v>1</v>
      </c>
      <c r="J145" s="4">
        <v>0</v>
      </c>
    </row>
    <row r="146" spans="1:10" x14ac:dyDescent="0.2">
      <c r="A146" s="12"/>
      <c r="B146" s="10"/>
      <c r="C146" s="9" t="s">
        <v>26</v>
      </c>
      <c r="D146" s="8" t="s">
        <v>25</v>
      </c>
      <c r="E146" s="7">
        <v>10100</v>
      </c>
      <c r="F146" s="7">
        <f>G146-E146</f>
        <v>-541.20000000000073</v>
      </c>
      <c r="G146" s="6">
        <v>9558.7999999999993</v>
      </c>
      <c r="H146" s="4">
        <v>9558.7999999999993</v>
      </c>
      <c r="I146" s="5">
        <f t="shared" si="18"/>
        <v>1</v>
      </c>
      <c r="J146" s="4">
        <v>0</v>
      </c>
    </row>
    <row r="147" spans="1:10" x14ac:dyDescent="0.2">
      <c r="A147" s="12"/>
      <c r="B147" s="10"/>
      <c r="C147" s="9" t="s">
        <v>6</v>
      </c>
      <c r="D147" s="8" t="s">
        <v>5</v>
      </c>
      <c r="E147" s="7">
        <v>19000</v>
      </c>
      <c r="F147" s="7">
        <f>G147-E147</f>
        <v>1500</v>
      </c>
      <c r="G147" s="6">
        <v>20500</v>
      </c>
      <c r="H147" s="4">
        <v>20500</v>
      </c>
      <c r="I147" s="5">
        <f t="shared" si="18"/>
        <v>1</v>
      </c>
      <c r="J147" s="4">
        <v>0</v>
      </c>
    </row>
    <row r="148" spans="1:10" x14ac:dyDescent="0.2">
      <c r="A148" s="12"/>
      <c r="B148" s="10"/>
      <c r="C148" s="9" t="s">
        <v>4</v>
      </c>
      <c r="D148" s="8" t="s">
        <v>9</v>
      </c>
      <c r="E148" s="47">
        <v>2700</v>
      </c>
      <c r="F148" s="47">
        <f>G148-E148</f>
        <v>0</v>
      </c>
      <c r="G148" s="35">
        <v>2700</v>
      </c>
      <c r="H148" s="33">
        <v>2057.5100000000002</v>
      </c>
      <c r="I148" s="5">
        <f t="shared" si="18"/>
        <v>0.7620407407407408</v>
      </c>
      <c r="J148" s="4">
        <v>0</v>
      </c>
    </row>
    <row r="149" spans="1:10" x14ac:dyDescent="0.2">
      <c r="A149" s="12"/>
      <c r="B149" s="10"/>
      <c r="C149" s="9" t="s">
        <v>138</v>
      </c>
      <c r="D149" s="65" t="s">
        <v>139</v>
      </c>
      <c r="E149" s="48">
        <v>1650</v>
      </c>
      <c r="F149" s="48">
        <f>G149-E149</f>
        <v>-1650</v>
      </c>
      <c r="G149" s="32">
        <v>0</v>
      </c>
      <c r="H149" s="4">
        <v>0</v>
      </c>
      <c r="I149" s="5">
        <v>0</v>
      </c>
      <c r="J149" s="61">
        <v>0</v>
      </c>
    </row>
    <row r="150" spans="1:10" ht="45" x14ac:dyDescent="0.2">
      <c r="A150" s="18"/>
      <c r="B150" s="75" t="s">
        <v>40</v>
      </c>
      <c r="C150" s="76"/>
      <c r="D150" s="77" t="s">
        <v>39</v>
      </c>
      <c r="E150" s="91">
        <f>E151+E152+E153+E154+E155+E156</f>
        <v>482250</v>
      </c>
      <c r="F150" s="91">
        <f t="shared" ref="F150:H150" si="21">F151+F152+F153+F154+F155+F156</f>
        <v>300238.31</v>
      </c>
      <c r="G150" s="91">
        <f t="shared" si="21"/>
        <v>782488.31</v>
      </c>
      <c r="H150" s="91">
        <f t="shared" si="21"/>
        <v>780862.49000000011</v>
      </c>
      <c r="I150" s="81">
        <f>H150/G150</f>
        <v>0.99792224372016503</v>
      </c>
      <c r="J150" s="78">
        <f>J151+J152+J153+J154+J155+J156</f>
        <v>23296.69</v>
      </c>
    </row>
    <row r="151" spans="1:10" x14ac:dyDescent="0.2">
      <c r="A151" s="12"/>
      <c r="B151" s="10"/>
      <c r="C151" s="9" t="s">
        <v>28</v>
      </c>
      <c r="D151" s="8" t="s">
        <v>27</v>
      </c>
      <c r="E151" s="7">
        <v>176500</v>
      </c>
      <c r="F151" s="7">
        <f t="shared" ref="F151:F156" si="22">G151-E151</f>
        <v>-22000</v>
      </c>
      <c r="G151" s="6">
        <v>154500</v>
      </c>
      <c r="H151" s="4">
        <v>154500</v>
      </c>
      <c r="I151" s="5">
        <f t="shared" si="18"/>
        <v>1</v>
      </c>
      <c r="J151" s="4">
        <v>0</v>
      </c>
    </row>
    <row r="152" spans="1:10" x14ac:dyDescent="0.2">
      <c r="A152" s="12"/>
      <c r="B152" s="10"/>
      <c r="C152" s="9" t="s">
        <v>26</v>
      </c>
      <c r="D152" s="8" t="s">
        <v>25</v>
      </c>
      <c r="E152" s="7">
        <v>15900</v>
      </c>
      <c r="F152" s="7">
        <f t="shared" si="22"/>
        <v>-1096.6900000000005</v>
      </c>
      <c r="G152" s="6">
        <v>14803.31</v>
      </c>
      <c r="H152" s="4">
        <v>14803.31</v>
      </c>
      <c r="I152" s="5">
        <f t="shared" si="18"/>
        <v>1</v>
      </c>
      <c r="J152" s="4">
        <v>19572.96</v>
      </c>
    </row>
    <row r="153" spans="1:10" x14ac:dyDescent="0.2">
      <c r="A153" s="12"/>
      <c r="B153" s="10"/>
      <c r="C153" s="9" t="s">
        <v>6</v>
      </c>
      <c r="D153" s="8" t="s">
        <v>5</v>
      </c>
      <c r="E153" s="7">
        <v>283203</v>
      </c>
      <c r="F153" s="7">
        <f t="shared" si="22"/>
        <v>325900</v>
      </c>
      <c r="G153" s="6">
        <v>609103</v>
      </c>
      <c r="H153" s="4">
        <v>607767.04000000004</v>
      </c>
      <c r="I153" s="5">
        <f t="shared" si="18"/>
        <v>0.9978066763749317</v>
      </c>
      <c r="J153" s="4">
        <v>3370.47</v>
      </c>
    </row>
    <row r="154" spans="1:10" x14ac:dyDescent="0.2">
      <c r="A154" s="12"/>
      <c r="B154" s="10"/>
      <c r="C154" s="9" t="s">
        <v>4</v>
      </c>
      <c r="D154" s="8" t="s">
        <v>9</v>
      </c>
      <c r="E154" s="7">
        <v>4647</v>
      </c>
      <c r="F154" s="7">
        <f t="shared" si="22"/>
        <v>-565</v>
      </c>
      <c r="G154" s="6">
        <v>4082</v>
      </c>
      <c r="H154" s="4">
        <v>3792.14</v>
      </c>
      <c r="I154" s="5">
        <f t="shared" si="18"/>
        <v>0.9289906908378246</v>
      </c>
      <c r="J154" s="4">
        <v>353.26</v>
      </c>
    </row>
    <row r="155" spans="1:10" hidden="1" x14ac:dyDescent="0.2">
      <c r="A155" s="12"/>
      <c r="B155" s="10"/>
      <c r="C155" s="31" t="s">
        <v>2</v>
      </c>
      <c r="D155" s="30" t="s">
        <v>1</v>
      </c>
      <c r="E155" s="29">
        <v>0</v>
      </c>
      <c r="F155" s="29">
        <f t="shared" si="22"/>
        <v>0</v>
      </c>
      <c r="G155" s="6">
        <v>0</v>
      </c>
      <c r="H155" s="4">
        <v>0</v>
      </c>
      <c r="I155" s="5">
        <v>0</v>
      </c>
      <c r="J155" s="4">
        <v>0</v>
      </c>
    </row>
    <row r="156" spans="1:10" x14ac:dyDescent="0.2">
      <c r="A156" s="12"/>
      <c r="B156" s="10"/>
      <c r="C156" s="31" t="s">
        <v>138</v>
      </c>
      <c r="D156" s="8" t="s">
        <v>139</v>
      </c>
      <c r="E156" s="29">
        <v>2000</v>
      </c>
      <c r="F156" s="29">
        <f t="shared" si="22"/>
        <v>-2000</v>
      </c>
      <c r="G156" s="6">
        <v>0</v>
      </c>
      <c r="H156" s="61">
        <v>0</v>
      </c>
      <c r="I156" s="5">
        <v>0</v>
      </c>
      <c r="J156" s="61">
        <v>0</v>
      </c>
    </row>
    <row r="157" spans="1:10" ht="15" x14ac:dyDescent="0.2">
      <c r="A157" s="18"/>
      <c r="B157" s="75" t="s">
        <v>38</v>
      </c>
      <c r="C157" s="76"/>
      <c r="D157" s="77" t="s">
        <v>37</v>
      </c>
      <c r="E157" s="78">
        <f>E158+E159+E160</f>
        <v>0</v>
      </c>
      <c r="F157" s="78">
        <f>F158+F159+F160</f>
        <v>848.06999999999994</v>
      </c>
      <c r="G157" s="78">
        <f>G158+G159+G160</f>
        <v>848.06999999999994</v>
      </c>
      <c r="H157" s="78">
        <f>H158+H159+H160</f>
        <v>848.06999999999994</v>
      </c>
      <c r="I157" s="81">
        <f t="shared" ref="I157:I172" si="23">H157/G157</f>
        <v>1</v>
      </c>
      <c r="J157" s="78">
        <f>J158+J159+J160</f>
        <v>0</v>
      </c>
    </row>
    <row r="158" spans="1:10" x14ac:dyDescent="0.2">
      <c r="A158" s="12"/>
      <c r="B158" s="10"/>
      <c r="C158" s="9" t="s">
        <v>28</v>
      </c>
      <c r="D158" s="8" t="s">
        <v>27</v>
      </c>
      <c r="E158" s="7">
        <v>0</v>
      </c>
      <c r="F158" s="7">
        <f>G158-E158</f>
        <v>708.68</v>
      </c>
      <c r="G158" s="6">
        <v>708.68</v>
      </c>
      <c r="H158" s="4">
        <v>708.68</v>
      </c>
      <c r="I158" s="5">
        <f t="shared" si="23"/>
        <v>1</v>
      </c>
      <c r="J158" s="4">
        <v>0</v>
      </c>
    </row>
    <row r="159" spans="1:10" x14ac:dyDescent="0.2">
      <c r="A159" s="12"/>
      <c r="B159" s="10"/>
      <c r="C159" s="9" t="s">
        <v>6</v>
      </c>
      <c r="D159" s="8" t="s">
        <v>5</v>
      </c>
      <c r="E159" s="7">
        <v>0</v>
      </c>
      <c r="F159" s="7">
        <f>G159-E159</f>
        <v>122.03</v>
      </c>
      <c r="G159" s="6">
        <v>122.03</v>
      </c>
      <c r="H159" s="4">
        <v>122.03</v>
      </c>
      <c r="I159" s="5">
        <f t="shared" si="23"/>
        <v>1</v>
      </c>
      <c r="J159" s="4">
        <v>0</v>
      </c>
    </row>
    <row r="160" spans="1:10" x14ac:dyDescent="0.2">
      <c r="A160" s="12"/>
      <c r="B160" s="10"/>
      <c r="C160" s="9" t="s">
        <v>4</v>
      </c>
      <c r="D160" s="8" t="s">
        <v>9</v>
      </c>
      <c r="E160" s="7">
        <v>0</v>
      </c>
      <c r="F160" s="7">
        <f>G160-E160</f>
        <v>17.36</v>
      </c>
      <c r="G160" s="6">
        <v>17.36</v>
      </c>
      <c r="H160" s="4">
        <v>17.36</v>
      </c>
      <c r="I160" s="5">
        <f t="shared" si="23"/>
        <v>1</v>
      </c>
      <c r="J160" s="4">
        <v>0</v>
      </c>
    </row>
    <row r="161" spans="1:10" ht="15" x14ac:dyDescent="0.2">
      <c r="A161" s="18"/>
      <c r="B161" s="75" t="s">
        <v>36</v>
      </c>
      <c r="C161" s="76"/>
      <c r="D161" s="77" t="s">
        <v>35</v>
      </c>
      <c r="E161" s="78">
        <f>E162+E163+E164+E165+E166</f>
        <v>41400</v>
      </c>
      <c r="F161" s="78">
        <f t="shared" ref="F161:H161" si="24">F162+F163+F164+F165+F166</f>
        <v>144346.54999999999</v>
      </c>
      <c r="G161" s="78">
        <f t="shared" si="24"/>
        <v>185746.55</v>
      </c>
      <c r="H161" s="78">
        <f t="shared" si="24"/>
        <v>185746.55</v>
      </c>
      <c r="I161" s="81">
        <f t="shared" si="23"/>
        <v>1</v>
      </c>
      <c r="J161" s="78">
        <f>J162+J163+J164+J165+J166</f>
        <v>12953.930000000002</v>
      </c>
    </row>
    <row r="162" spans="1:10" x14ac:dyDescent="0.2">
      <c r="A162" s="12"/>
      <c r="B162" s="10"/>
      <c r="C162" s="9" t="s">
        <v>28</v>
      </c>
      <c r="D162" s="8" t="s">
        <v>27</v>
      </c>
      <c r="E162" s="7">
        <v>10200</v>
      </c>
      <c r="F162" s="7">
        <f>G162-E162</f>
        <v>136450</v>
      </c>
      <c r="G162" s="6">
        <v>146650</v>
      </c>
      <c r="H162" s="4">
        <v>146650</v>
      </c>
      <c r="I162" s="5">
        <f t="shared" si="23"/>
        <v>1</v>
      </c>
      <c r="J162" s="4">
        <v>0</v>
      </c>
    </row>
    <row r="163" spans="1:10" x14ac:dyDescent="0.2">
      <c r="A163" s="12"/>
      <c r="B163" s="10"/>
      <c r="C163" s="9" t="s">
        <v>26</v>
      </c>
      <c r="D163" s="8" t="s">
        <v>25</v>
      </c>
      <c r="E163" s="7">
        <v>24700</v>
      </c>
      <c r="F163" s="7">
        <f>G163-E163</f>
        <v>-14903.45</v>
      </c>
      <c r="G163" s="6">
        <v>9796.5499999999993</v>
      </c>
      <c r="H163" s="4">
        <v>9796.5499999999993</v>
      </c>
      <c r="I163" s="5">
        <f t="shared" si="23"/>
        <v>1</v>
      </c>
      <c r="J163" s="4">
        <v>10896.94</v>
      </c>
    </row>
    <row r="164" spans="1:10" x14ac:dyDescent="0.2">
      <c r="A164" s="12"/>
      <c r="B164" s="10"/>
      <c r="C164" s="9" t="s">
        <v>6</v>
      </c>
      <c r="D164" s="8" t="s">
        <v>5</v>
      </c>
      <c r="E164" s="7">
        <v>3500</v>
      </c>
      <c r="F164" s="7">
        <f>G164-E164</f>
        <v>23200</v>
      </c>
      <c r="G164" s="6">
        <v>26700</v>
      </c>
      <c r="H164" s="4">
        <v>26700</v>
      </c>
      <c r="I164" s="5">
        <f t="shared" si="23"/>
        <v>1</v>
      </c>
      <c r="J164" s="4">
        <v>1876.46</v>
      </c>
    </row>
    <row r="165" spans="1:10" x14ac:dyDescent="0.2">
      <c r="A165" s="12"/>
      <c r="B165" s="10"/>
      <c r="C165" s="9" t="s">
        <v>4</v>
      </c>
      <c r="D165" s="8" t="s">
        <v>9</v>
      </c>
      <c r="E165" s="7">
        <v>1000</v>
      </c>
      <c r="F165" s="47">
        <f>G165-E165</f>
        <v>1600</v>
      </c>
      <c r="G165" s="35">
        <v>2600</v>
      </c>
      <c r="H165" s="33">
        <v>2600</v>
      </c>
      <c r="I165" s="34">
        <f t="shared" si="23"/>
        <v>1</v>
      </c>
      <c r="J165" s="33">
        <v>180.53</v>
      </c>
    </row>
    <row r="166" spans="1:10" x14ac:dyDescent="0.2">
      <c r="A166" s="12"/>
      <c r="B166" s="10"/>
      <c r="C166" s="31" t="s">
        <v>138</v>
      </c>
      <c r="D166" s="8" t="s">
        <v>139</v>
      </c>
      <c r="E166" s="22">
        <v>2000</v>
      </c>
      <c r="F166" s="48">
        <f>G166-E166</f>
        <v>-2000</v>
      </c>
      <c r="G166" s="32">
        <v>0</v>
      </c>
      <c r="H166" s="4">
        <v>0</v>
      </c>
      <c r="I166" s="5">
        <v>0</v>
      </c>
      <c r="J166" s="4">
        <v>0</v>
      </c>
    </row>
    <row r="167" spans="1:10" ht="15" x14ac:dyDescent="0.2">
      <c r="A167" s="18"/>
      <c r="B167" s="75" t="s">
        <v>131</v>
      </c>
      <c r="C167" s="76"/>
      <c r="D167" s="77" t="s">
        <v>132</v>
      </c>
      <c r="E167" s="78">
        <f>SUM(E168:E171)</f>
        <v>0</v>
      </c>
      <c r="F167" s="78">
        <f>SUM(F168:F171)</f>
        <v>32088.729999999996</v>
      </c>
      <c r="G167" s="78">
        <f>SUM(G168:G171)</f>
        <v>32088.729999999996</v>
      </c>
      <c r="H167" s="78">
        <f>SUM(H168:H171)</f>
        <v>18992.71</v>
      </c>
      <c r="I167" s="103">
        <f>H167/G167</f>
        <v>0.59188101243022084</v>
      </c>
      <c r="J167" s="104">
        <f>SUM(J168:J171)</f>
        <v>0</v>
      </c>
    </row>
    <row r="168" spans="1:10" x14ac:dyDescent="0.2">
      <c r="A168" s="12"/>
      <c r="B168" s="10"/>
      <c r="C168" s="9" t="s">
        <v>28</v>
      </c>
      <c r="D168" s="8" t="s">
        <v>133</v>
      </c>
      <c r="E168" s="7">
        <v>0</v>
      </c>
      <c r="F168" s="7">
        <f>G168-E168</f>
        <v>25718.98</v>
      </c>
      <c r="G168" s="6">
        <v>25718.98</v>
      </c>
      <c r="H168" s="4">
        <v>15716.96</v>
      </c>
      <c r="I168" s="5">
        <f>H168/G168</f>
        <v>0.61110355076289957</v>
      </c>
      <c r="J168" s="4">
        <v>0</v>
      </c>
    </row>
    <row r="169" spans="1:10" x14ac:dyDescent="0.2">
      <c r="A169" s="12"/>
      <c r="B169" s="10"/>
      <c r="C169" s="9" t="s">
        <v>6</v>
      </c>
      <c r="D169" s="8" t="s">
        <v>134</v>
      </c>
      <c r="E169" s="7">
        <v>0</v>
      </c>
      <c r="F169" s="7">
        <f t="shared" ref="F169:F171" si="25">G169-E169</f>
        <v>5516.05</v>
      </c>
      <c r="G169" s="6">
        <v>5516.05</v>
      </c>
      <c r="H169" s="4">
        <v>2779.72</v>
      </c>
      <c r="I169" s="5">
        <f>H169/G169</f>
        <v>0.50393306804688132</v>
      </c>
      <c r="J169" s="4">
        <v>0</v>
      </c>
    </row>
    <row r="170" spans="1:10" x14ac:dyDescent="0.2">
      <c r="A170" s="12"/>
      <c r="B170" s="10"/>
      <c r="C170" s="9" t="s">
        <v>4</v>
      </c>
      <c r="D170" s="8" t="s">
        <v>135</v>
      </c>
      <c r="E170" s="7">
        <v>0</v>
      </c>
      <c r="F170" s="7">
        <f t="shared" si="25"/>
        <v>786.17</v>
      </c>
      <c r="G170" s="6">
        <v>786.17</v>
      </c>
      <c r="H170" s="4">
        <v>428.5</v>
      </c>
      <c r="I170" s="5">
        <f>H170/G170</f>
        <v>0.54504750880852748</v>
      </c>
      <c r="J170" s="4">
        <v>0</v>
      </c>
    </row>
    <row r="171" spans="1:10" x14ac:dyDescent="0.2">
      <c r="A171" s="12"/>
      <c r="B171" s="10"/>
      <c r="C171" s="31" t="s">
        <v>138</v>
      </c>
      <c r="D171" s="8" t="s">
        <v>139</v>
      </c>
      <c r="E171" s="7">
        <v>0</v>
      </c>
      <c r="F171" s="7">
        <f t="shared" si="25"/>
        <v>67.53</v>
      </c>
      <c r="G171" s="66">
        <v>67.53</v>
      </c>
      <c r="H171" s="61">
        <v>67.53</v>
      </c>
      <c r="I171" s="5">
        <f>H171/G171</f>
        <v>1</v>
      </c>
      <c r="J171" s="4">
        <v>0</v>
      </c>
    </row>
    <row r="172" spans="1:10" x14ac:dyDescent="0.2">
      <c r="A172" s="70" t="s">
        <v>34</v>
      </c>
      <c r="B172" s="71"/>
      <c r="C172" s="71"/>
      <c r="D172" s="72" t="s">
        <v>33</v>
      </c>
      <c r="E172" s="73">
        <f>E173+E175+E180+E186+E182</f>
        <v>209966.02</v>
      </c>
      <c r="F172" s="73">
        <f t="shared" ref="F172:H172" si="26">F173+F175+F180+F186+F182</f>
        <v>1475</v>
      </c>
      <c r="G172" s="84">
        <f t="shared" si="26"/>
        <v>211441.02</v>
      </c>
      <c r="H172" s="73">
        <f t="shared" si="26"/>
        <v>210236.04</v>
      </c>
      <c r="I172" s="80">
        <f t="shared" si="23"/>
        <v>0.99430110581191866</v>
      </c>
      <c r="J172" s="84">
        <f>J175+J180+J186+E173+J173+J182</f>
        <v>17819.78</v>
      </c>
    </row>
    <row r="173" spans="1:10" hidden="1" x14ac:dyDescent="0.2">
      <c r="A173" s="27"/>
      <c r="B173" s="17" t="s">
        <v>32</v>
      </c>
      <c r="C173" s="28"/>
      <c r="D173" s="15" t="s">
        <v>31</v>
      </c>
      <c r="E173" s="13">
        <f>E174</f>
        <v>0</v>
      </c>
      <c r="F173" s="13">
        <f>F174</f>
        <v>0</v>
      </c>
      <c r="G173" s="13">
        <f>G174</f>
        <v>0</v>
      </c>
      <c r="H173" s="13">
        <f>H174</f>
        <v>0</v>
      </c>
      <c r="I173" s="14">
        <v>0</v>
      </c>
      <c r="J173" s="13">
        <f>J174</f>
        <v>186</v>
      </c>
    </row>
    <row r="174" spans="1:10" hidden="1" x14ac:dyDescent="0.2">
      <c r="A174" s="27"/>
      <c r="B174" s="26"/>
      <c r="C174" s="26" t="s">
        <v>2</v>
      </c>
      <c r="D174" s="25" t="s">
        <v>1</v>
      </c>
      <c r="E174" s="23">
        <v>0</v>
      </c>
      <c r="F174" s="23">
        <f>G174-E174</f>
        <v>0</v>
      </c>
      <c r="G174" s="23">
        <v>0</v>
      </c>
      <c r="H174" s="23">
        <v>0</v>
      </c>
      <c r="I174" s="24">
        <v>0</v>
      </c>
      <c r="J174" s="23">
        <v>186</v>
      </c>
    </row>
    <row r="175" spans="1:10" ht="15" x14ac:dyDescent="0.2">
      <c r="A175" s="18"/>
      <c r="B175" s="75" t="s">
        <v>30</v>
      </c>
      <c r="C175" s="76"/>
      <c r="D175" s="77" t="s">
        <v>29</v>
      </c>
      <c r="E175" s="78">
        <f>E176+E177+E178+E179</f>
        <v>206270.52</v>
      </c>
      <c r="F175" s="78">
        <f>F176+F177+F178+F179</f>
        <v>0</v>
      </c>
      <c r="G175" s="78">
        <f>G176+G177+G178+G179</f>
        <v>206270.52</v>
      </c>
      <c r="H175" s="78">
        <f>H176+H177+H178+H179</f>
        <v>205937.4</v>
      </c>
      <c r="I175" s="81">
        <f t="shared" ref="I175:I191" si="27">H175/G175</f>
        <v>0.99838503340176776</v>
      </c>
      <c r="J175" s="78">
        <f>J176+J177+J178+J179</f>
        <v>17633.78</v>
      </c>
    </row>
    <row r="176" spans="1:10" x14ac:dyDescent="0.2">
      <c r="A176" s="12"/>
      <c r="B176" s="10"/>
      <c r="C176" s="9" t="s">
        <v>28</v>
      </c>
      <c r="D176" s="8" t="s">
        <v>27</v>
      </c>
      <c r="E176" s="7">
        <v>159385.91</v>
      </c>
      <c r="F176" s="7">
        <f>G176-E176</f>
        <v>0</v>
      </c>
      <c r="G176" s="6">
        <v>159385.91</v>
      </c>
      <c r="H176" s="4">
        <v>159385.91</v>
      </c>
      <c r="I176" s="5">
        <f t="shared" si="27"/>
        <v>1</v>
      </c>
      <c r="J176" s="4">
        <v>0</v>
      </c>
    </row>
    <row r="177" spans="1:10" x14ac:dyDescent="0.2">
      <c r="A177" s="12"/>
      <c r="B177" s="10"/>
      <c r="C177" s="9" t="s">
        <v>26</v>
      </c>
      <c r="D177" s="8" t="s">
        <v>25</v>
      </c>
      <c r="E177" s="7">
        <v>13153.21</v>
      </c>
      <c r="F177" s="7">
        <f>G177-E177</f>
        <v>0</v>
      </c>
      <c r="G177" s="6">
        <v>13153.21</v>
      </c>
      <c r="H177" s="4">
        <v>12820.09</v>
      </c>
      <c r="I177" s="5">
        <f t="shared" si="27"/>
        <v>0.97467386288214064</v>
      </c>
      <c r="J177" s="4">
        <v>14780.83</v>
      </c>
    </row>
    <row r="178" spans="1:10" x14ac:dyDescent="0.2">
      <c r="A178" s="12"/>
      <c r="B178" s="10"/>
      <c r="C178" s="9" t="s">
        <v>6</v>
      </c>
      <c r="D178" s="8" t="s">
        <v>5</v>
      </c>
      <c r="E178" s="7">
        <v>29504.19</v>
      </c>
      <c r="F178" s="7">
        <f>G178-E178</f>
        <v>0</v>
      </c>
      <c r="G178" s="6">
        <v>29504.19</v>
      </c>
      <c r="H178" s="4">
        <v>29504.19</v>
      </c>
      <c r="I178" s="5">
        <f t="shared" si="27"/>
        <v>1</v>
      </c>
      <c r="J178" s="4">
        <v>2527.54</v>
      </c>
    </row>
    <row r="179" spans="1:10" x14ac:dyDescent="0.2">
      <c r="A179" s="12"/>
      <c r="B179" s="10"/>
      <c r="C179" s="9" t="s">
        <v>4</v>
      </c>
      <c r="D179" s="8" t="s">
        <v>9</v>
      </c>
      <c r="E179" s="7">
        <v>4227.21</v>
      </c>
      <c r="F179" s="7">
        <f>G179-E179</f>
        <v>0</v>
      </c>
      <c r="G179" s="6">
        <v>4227.21</v>
      </c>
      <c r="H179" s="4">
        <v>4227.21</v>
      </c>
      <c r="I179" s="5">
        <f t="shared" si="27"/>
        <v>1</v>
      </c>
      <c r="J179" s="4">
        <v>325.41000000000003</v>
      </c>
    </row>
    <row r="180" spans="1:10" ht="15" x14ac:dyDescent="0.2">
      <c r="A180" s="18"/>
      <c r="B180" s="75" t="s">
        <v>24</v>
      </c>
      <c r="C180" s="76"/>
      <c r="D180" s="77" t="s">
        <v>23</v>
      </c>
      <c r="E180" s="78">
        <f>E181</f>
        <v>2500</v>
      </c>
      <c r="F180" s="78">
        <f>F181</f>
        <v>0</v>
      </c>
      <c r="G180" s="78">
        <f>G181</f>
        <v>2500</v>
      </c>
      <c r="H180" s="78">
        <f>H181</f>
        <v>2500</v>
      </c>
      <c r="I180" s="81">
        <f t="shared" si="27"/>
        <v>1</v>
      </c>
      <c r="J180" s="78">
        <f>J181</f>
        <v>0</v>
      </c>
    </row>
    <row r="181" spans="1:10" x14ac:dyDescent="0.2">
      <c r="A181" s="12"/>
      <c r="B181" s="10"/>
      <c r="C181" s="9" t="s">
        <v>2</v>
      </c>
      <c r="D181" s="8" t="s">
        <v>1</v>
      </c>
      <c r="E181" s="7">
        <v>2500</v>
      </c>
      <c r="F181" s="7">
        <f>G181-E181</f>
        <v>0</v>
      </c>
      <c r="G181" s="6">
        <v>2500</v>
      </c>
      <c r="H181" s="4">
        <v>2500</v>
      </c>
      <c r="I181" s="5">
        <f t="shared" si="27"/>
        <v>1</v>
      </c>
      <c r="J181" s="4">
        <v>0</v>
      </c>
    </row>
    <row r="182" spans="1:10" ht="15" x14ac:dyDescent="0.2">
      <c r="A182" s="18"/>
      <c r="B182" s="75" t="s">
        <v>136</v>
      </c>
      <c r="C182" s="76"/>
      <c r="D182" s="77" t="s">
        <v>137</v>
      </c>
      <c r="E182" s="78">
        <f>E183+E184+E185</f>
        <v>0</v>
      </c>
      <c r="F182" s="78">
        <f t="shared" ref="F182:H182" si="28">F183+F184+F185</f>
        <v>1475</v>
      </c>
      <c r="G182" s="105">
        <f t="shared" si="28"/>
        <v>1475</v>
      </c>
      <c r="H182" s="105">
        <f t="shared" si="28"/>
        <v>627.64</v>
      </c>
      <c r="I182" s="106">
        <f>H182/G182</f>
        <v>0.4255186440677966</v>
      </c>
      <c r="J182" s="105">
        <f>J183+J184+J185</f>
        <v>0</v>
      </c>
    </row>
    <row r="183" spans="1:10" x14ac:dyDescent="0.2">
      <c r="A183" s="12"/>
      <c r="B183" s="10"/>
      <c r="C183" s="9" t="s">
        <v>28</v>
      </c>
      <c r="D183" s="8" t="s">
        <v>133</v>
      </c>
      <c r="E183" s="7">
        <v>0</v>
      </c>
      <c r="F183" s="22">
        <f>G183-E183</f>
        <v>1233.79</v>
      </c>
      <c r="G183" s="32">
        <v>1233.79</v>
      </c>
      <c r="H183" s="4">
        <v>525</v>
      </c>
      <c r="I183" s="5">
        <f>H183/G183</f>
        <v>0.42551811896676095</v>
      </c>
      <c r="J183" s="4">
        <v>0</v>
      </c>
    </row>
    <row r="184" spans="1:10" x14ac:dyDescent="0.2">
      <c r="A184" s="12"/>
      <c r="B184" s="10"/>
      <c r="C184" s="9" t="s">
        <v>6</v>
      </c>
      <c r="D184" s="8" t="s">
        <v>134</v>
      </c>
      <c r="E184" s="7">
        <v>0</v>
      </c>
      <c r="F184" s="22">
        <f t="shared" ref="F184:F185" si="29">G184-E184</f>
        <v>210.98</v>
      </c>
      <c r="G184" s="32">
        <v>210.98</v>
      </c>
      <c r="H184" s="4">
        <v>89.78</v>
      </c>
      <c r="I184" s="5">
        <f>H184/G184</f>
        <v>0.42553796568395114</v>
      </c>
      <c r="J184" s="4">
        <v>0</v>
      </c>
    </row>
    <row r="185" spans="1:10" x14ac:dyDescent="0.2">
      <c r="A185" s="12"/>
      <c r="B185" s="10"/>
      <c r="C185" s="9" t="s">
        <v>4</v>
      </c>
      <c r="D185" s="8" t="s">
        <v>135</v>
      </c>
      <c r="E185" s="7">
        <v>0</v>
      </c>
      <c r="F185" s="22">
        <f t="shared" si="29"/>
        <v>30.23</v>
      </c>
      <c r="G185" s="32">
        <v>30.23</v>
      </c>
      <c r="H185" s="4">
        <v>12.86</v>
      </c>
      <c r="I185" s="5">
        <f>H185/G185</f>
        <v>0.42540522659609659</v>
      </c>
      <c r="J185" s="4">
        <v>0</v>
      </c>
    </row>
    <row r="186" spans="1:10" ht="15" x14ac:dyDescent="0.2">
      <c r="A186" s="18"/>
      <c r="B186" s="75" t="s">
        <v>22</v>
      </c>
      <c r="C186" s="76"/>
      <c r="D186" s="77" t="s">
        <v>21</v>
      </c>
      <c r="E186" s="78">
        <f>E187+E188+E189</f>
        <v>1195.5</v>
      </c>
      <c r="F186" s="78">
        <f>F187+F188+F189</f>
        <v>0</v>
      </c>
      <c r="G186" s="91">
        <f>G187+G188+G189</f>
        <v>1195.5</v>
      </c>
      <c r="H186" s="91">
        <f>H187+H188+H189</f>
        <v>1171</v>
      </c>
      <c r="I186" s="92">
        <f t="shared" si="27"/>
        <v>0.97950648264324547</v>
      </c>
      <c r="J186" s="91">
        <f>J187+J188+J189</f>
        <v>0</v>
      </c>
    </row>
    <row r="187" spans="1:10" x14ac:dyDescent="0.2">
      <c r="A187" s="12"/>
      <c r="B187" s="10"/>
      <c r="C187" s="9" t="s">
        <v>6</v>
      </c>
      <c r="D187" s="8" t="s">
        <v>5</v>
      </c>
      <c r="E187" s="7">
        <v>171</v>
      </c>
      <c r="F187" s="7">
        <f>G187-E187</f>
        <v>0</v>
      </c>
      <c r="G187" s="6">
        <v>171</v>
      </c>
      <c r="H187" s="4">
        <v>171</v>
      </c>
      <c r="I187" s="5">
        <f t="shared" si="27"/>
        <v>1</v>
      </c>
      <c r="J187" s="4">
        <v>0</v>
      </c>
    </row>
    <row r="188" spans="1:10" x14ac:dyDescent="0.2">
      <c r="A188" s="12"/>
      <c r="B188" s="10"/>
      <c r="C188" s="9" t="s">
        <v>4</v>
      </c>
      <c r="D188" s="8" t="s">
        <v>9</v>
      </c>
      <c r="E188" s="7">
        <v>24.5</v>
      </c>
      <c r="F188" s="7">
        <f>G188-E188</f>
        <v>0</v>
      </c>
      <c r="G188" s="6">
        <v>24.5</v>
      </c>
      <c r="H188" s="4">
        <v>0</v>
      </c>
      <c r="I188" s="5">
        <f t="shared" si="27"/>
        <v>0</v>
      </c>
      <c r="J188" s="4">
        <v>0</v>
      </c>
    </row>
    <row r="189" spans="1:10" x14ac:dyDescent="0.2">
      <c r="A189" s="12"/>
      <c r="B189" s="10"/>
      <c r="C189" s="9" t="s">
        <v>2</v>
      </c>
      <c r="D189" s="8" t="s">
        <v>1</v>
      </c>
      <c r="E189" s="7">
        <v>1000</v>
      </c>
      <c r="F189" s="7">
        <f>G189-E189</f>
        <v>0</v>
      </c>
      <c r="G189" s="6">
        <v>1000</v>
      </c>
      <c r="H189" s="4">
        <v>1000</v>
      </c>
      <c r="I189" s="5">
        <f t="shared" si="27"/>
        <v>1</v>
      </c>
      <c r="J189" s="4">
        <v>0</v>
      </c>
    </row>
    <row r="190" spans="1:10" x14ac:dyDescent="0.2">
      <c r="A190" s="70" t="s">
        <v>20</v>
      </c>
      <c r="B190" s="71"/>
      <c r="C190" s="71"/>
      <c r="D190" s="72" t="s">
        <v>19</v>
      </c>
      <c r="E190" s="73">
        <f>E191+E193+E195</f>
        <v>18300</v>
      </c>
      <c r="F190" s="73">
        <f>F191+F193+F195</f>
        <v>-3000</v>
      </c>
      <c r="G190" s="73">
        <f>G191+G193+G195</f>
        <v>15300</v>
      </c>
      <c r="H190" s="73">
        <f>H191+H193+H195</f>
        <v>14879.95</v>
      </c>
      <c r="I190" s="80">
        <f t="shared" si="27"/>
        <v>0.97254575163398693</v>
      </c>
      <c r="J190" s="73">
        <f>J191+J193+J195</f>
        <v>219</v>
      </c>
    </row>
    <row r="191" spans="1:10" ht="15" hidden="1" x14ac:dyDescent="0.2">
      <c r="A191" s="18"/>
      <c r="B191" s="17" t="s">
        <v>18</v>
      </c>
      <c r="C191" s="16"/>
      <c r="D191" s="15" t="s">
        <v>17</v>
      </c>
      <c r="E191" s="13">
        <f>E192</f>
        <v>0</v>
      </c>
      <c r="F191" s="13">
        <f>F192</f>
        <v>0</v>
      </c>
      <c r="G191" s="13">
        <f>G192</f>
        <v>0</v>
      </c>
      <c r="H191" s="13">
        <f>H192</f>
        <v>0</v>
      </c>
      <c r="I191" s="14" t="e">
        <f t="shared" si="27"/>
        <v>#DIV/0!</v>
      </c>
      <c r="J191" s="13">
        <f>J192</f>
        <v>0</v>
      </c>
    </row>
    <row r="192" spans="1:10" hidden="1" x14ac:dyDescent="0.2">
      <c r="A192" s="12"/>
      <c r="B192" s="10"/>
      <c r="C192" s="9" t="s">
        <v>2</v>
      </c>
      <c r="D192" s="8" t="s">
        <v>1</v>
      </c>
      <c r="E192" s="7">
        <v>0</v>
      </c>
      <c r="F192" s="7">
        <f>G192-E192</f>
        <v>0</v>
      </c>
      <c r="G192" s="22">
        <v>0</v>
      </c>
      <c r="H192" s="20">
        <v>0</v>
      </c>
      <c r="I192" s="21">
        <v>0</v>
      </c>
      <c r="J192" s="20">
        <v>0</v>
      </c>
    </row>
    <row r="193" spans="1:10" ht="15" x14ac:dyDescent="0.2">
      <c r="A193" s="18"/>
      <c r="B193" s="75" t="s">
        <v>16</v>
      </c>
      <c r="C193" s="76"/>
      <c r="D193" s="77" t="s">
        <v>15</v>
      </c>
      <c r="E193" s="78">
        <f>E194</f>
        <v>15300</v>
      </c>
      <c r="F193" s="78">
        <f>F194</f>
        <v>0</v>
      </c>
      <c r="G193" s="78">
        <f>G194</f>
        <v>15300</v>
      </c>
      <c r="H193" s="78">
        <f>H194</f>
        <v>14879.95</v>
      </c>
      <c r="I193" s="81">
        <f t="shared" ref="I193:I198" si="30">H193/G193</f>
        <v>0.97254575163398693</v>
      </c>
      <c r="J193" s="78">
        <f>J194</f>
        <v>219</v>
      </c>
    </row>
    <row r="194" spans="1:10" x14ac:dyDescent="0.2">
      <c r="A194" s="12"/>
      <c r="B194" s="10"/>
      <c r="C194" s="9" t="s">
        <v>2</v>
      </c>
      <c r="D194" s="8" t="s">
        <v>1</v>
      </c>
      <c r="E194" s="7">
        <v>15300</v>
      </c>
      <c r="F194" s="7">
        <f>G194-E194</f>
        <v>0</v>
      </c>
      <c r="G194" s="6">
        <v>15300</v>
      </c>
      <c r="H194" s="4">
        <v>14879.95</v>
      </c>
      <c r="I194" s="5">
        <f t="shared" si="30"/>
        <v>0.97254575163398693</v>
      </c>
      <c r="J194" s="4">
        <v>219</v>
      </c>
    </row>
    <row r="195" spans="1:10" ht="15" x14ac:dyDescent="0.2">
      <c r="A195" s="18"/>
      <c r="B195" s="75" t="s">
        <v>14</v>
      </c>
      <c r="C195" s="76"/>
      <c r="D195" s="77" t="s">
        <v>7</v>
      </c>
      <c r="E195" s="78">
        <f>E196</f>
        <v>3000</v>
      </c>
      <c r="F195" s="78">
        <f>F196</f>
        <v>-3000</v>
      </c>
      <c r="G195" s="78">
        <f>G196</f>
        <v>0</v>
      </c>
      <c r="H195" s="78">
        <f>H196</f>
        <v>0</v>
      </c>
      <c r="I195" s="81">
        <v>0</v>
      </c>
      <c r="J195" s="78">
        <f>J196</f>
        <v>0</v>
      </c>
    </row>
    <row r="196" spans="1:10" x14ac:dyDescent="0.2">
      <c r="A196" s="12"/>
      <c r="B196" s="10"/>
      <c r="C196" s="9" t="s">
        <v>2</v>
      </c>
      <c r="D196" s="8" t="s">
        <v>1</v>
      </c>
      <c r="E196" s="7">
        <v>3000</v>
      </c>
      <c r="F196" s="7">
        <f>G196-E196</f>
        <v>-3000</v>
      </c>
      <c r="G196" s="6">
        <v>0</v>
      </c>
      <c r="H196" s="4">
        <v>0</v>
      </c>
      <c r="I196" s="5">
        <v>0</v>
      </c>
      <c r="J196" s="4">
        <v>0</v>
      </c>
    </row>
    <row r="197" spans="1:10" x14ac:dyDescent="0.2">
      <c r="A197" s="70" t="s">
        <v>13</v>
      </c>
      <c r="B197" s="71"/>
      <c r="C197" s="71"/>
      <c r="D197" s="72" t="s">
        <v>12</v>
      </c>
      <c r="E197" s="73">
        <f>E198+E202</f>
        <v>23900</v>
      </c>
      <c r="F197" s="73">
        <f>F198+F202</f>
        <v>3000</v>
      </c>
      <c r="G197" s="73">
        <f>G198+G202</f>
        <v>26900</v>
      </c>
      <c r="H197" s="73">
        <f>H198+H202</f>
        <v>20939.82</v>
      </c>
      <c r="I197" s="80">
        <f t="shared" si="30"/>
        <v>0.77843197026022304</v>
      </c>
      <c r="J197" s="73">
        <f>J198+J202</f>
        <v>276</v>
      </c>
    </row>
    <row r="198" spans="1:10" ht="15" x14ac:dyDescent="0.2">
      <c r="A198" s="18"/>
      <c r="B198" s="75" t="s">
        <v>11</v>
      </c>
      <c r="C198" s="76"/>
      <c r="D198" s="77" t="s">
        <v>10</v>
      </c>
      <c r="E198" s="78">
        <f>E199+E200+E201</f>
        <v>3400</v>
      </c>
      <c r="F198" s="78">
        <f>F199+F200+F201</f>
        <v>0</v>
      </c>
      <c r="G198" s="78">
        <f>G199+G200+G201</f>
        <v>3400</v>
      </c>
      <c r="H198" s="78">
        <f>H199+H200+H201</f>
        <v>3180</v>
      </c>
      <c r="I198" s="81">
        <f t="shared" si="30"/>
        <v>0.93529411764705883</v>
      </c>
      <c r="J198" s="78">
        <f>J199+J200+J201</f>
        <v>0</v>
      </c>
    </row>
    <row r="199" spans="1:10" hidden="1" x14ac:dyDescent="0.2">
      <c r="A199" s="12"/>
      <c r="B199" s="10"/>
      <c r="C199" s="9" t="s">
        <v>6</v>
      </c>
      <c r="D199" s="8" t="s">
        <v>5</v>
      </c>
      <c r="E199" s="7">
        <v>0</v>
      </c>
      <c r="F199" s="7">
        <f>G199-E199</f>
        <v>0</v>
      </c>
      <c r="G199" s="22">
        <v>0</v>
      </c>
      <c r="H199" s="20">
        <v>0</v>
      </c>
      <c r="I199" s="21">
        <v>0</v>
      </c>
      <c r="J199" s="20">
        <v>0</v>
      </c>
    </row>
    <row r="200" spans="1:10" hidden="1" x14ac:dyDescent="0.2">
      <c r="A200" s="12"/>
      <c r="B200" s="10"/>
      <c r="C200" s="9" t="s">
        <v>4</v>
      </c>
      <c r="D200" s="8" t="s">
        <v>9</v>
      </c>
      <c r="E200" s="7">
        <v>0</v>
      </c>
      <c r="F200" s="7">
        <f>G200-E200</f>
        <v>0</v>
      </c>
      <c r="G200" s="22">
        <v>0</v>
      </c>
      <c r="H200" s="20">
        <v>0</v>
      </c>
      <c r="I200" s="21">
        <v>0</v>
      </c>
      <c r="J200" s="20">
        <v>0</v>
      </c>
    </row>
    <row r="201" spans="1:10" x14ac:dyDescent="0.2">
      <c r="A201" s="12"/>
      <c r="B201" s="10"/>
      <c r="C201" s="9" t="s">
        <v>2</v>
      </c>
      <c r="D201" s="8" t="s">
        <v>1</v>
      </c>
      <c r="E201" s="7">
        <v>3400</v>
      </c>
      <c r="F201" s="7">
        <f>G201-E201</f>
        <v>0</v>
      </c>
      <c r="G201" s="6">
        <v>3400</v>
      </c>
      <c r="H201" s="4">
        <v>3180</v>
      </c>
      <c r="I201" s="19">
        <f t="shared" ref="I201:I205" si="31">H201/G201</f>
        <v>0.93529411764705883</v>
      </c>
      <c r="J201" s="4">
        <v>0</v>
      </c>
    </row>
    <row r="202" spans="1:10" ht="15" x14ac:dyDescent="0.2">
      <c r="A202" s="18"/>
      <c r="B202" s="75" t="s">
        <v>8</v>
      </c>
      <c r="C202" s="76"/>
      <c r="D202" s="77" t="s">
        <v>7</v>
      </c>
      <c r="E202" s="78">
        <f>E203+E205+E204</f>
        <v>20500</v>
      </c>
      <c r="F202" s="78">
        <f>F203+F205+F204</f>
        <v>3000</v>
      </c>
      <c r="G202" s="78">
        <f>G203+G205+G204</f>
        <v>23500</v>
      </c>
      <c r="H202" s="78">
        <f>H203+H205+H204</f>
        <v>17759.82</v>
      </c>
      <c r="I202" s="81">
        <f t="shared" si="31"/>
        <v>0.7557370212765957</v>
      </c>
      <c r="J202" s="78">
        <f>J203+J205+J204</f>
        <v>276</v>
      </c>
    </row>
    <row r="203" spans="1:10" x14ac:dyDescent="0.2">
      <c r="A203" s="12"/>
      <c r="B203" s="10"/>
      <c r="C203" s="9" t="s">
        <v>6</v>
      </c>
      <c r="D203" s="8" t="s">
        <v>5</v>
      </c>
      <c r="E203" s="7">
        <v>2994</v>
      </c>
      <c r="F203" s="7">
        <f>G203-E203</f>
        <v>0</v>
      </c>
      <c r="G203" s="6">
        <v>2994</v>
      </c>
      <c r="H203" s="4">
        <v>383.21</v>
      </c>
      <c r="I203" s="5">
        <f t="shared" si="31"/>
        <v>0.12799265197060788</v>
      </c>
      <c r="J203" s="4">
        <v>0</v>
      </c>
    </row>
    <row r="204" spans="1:10" ht="22.5" hidden="1" x14ac:dyDescent="0.2">
      <c r="A204" s="12"/>
      <c r="B204" s="10"/>
      <c r="C204" s="9" t="s">
        <v>4</v>
      </c>
      <c r="D204" s="8" t="s">
        <v>3</v>
      </c>
      <c r="E204" s="7">
        <v>0</v>
      </c>
      <c r="F204" s="7">
        <f>G204-E204</f>
        <v>0</v>
      </c>
      <c r="G204" s="6">
        <v>0</v>
      </c>
      <c r="H204" s="4">
        <v>0</v>
      </c>
      <c r="I204" s="5" t="e">
        <f t="shared" si="31"/>
        <v>#DIV/0!</v>
      </c>
      <c r="J204" s="4">
        <v>0</v>
      </c>
    </row>
    <row r="205" spans="1:10" x14ac:dyDescent="0.2">
      <c r="A205" s="11"/>
      <c r="B205" s="10"/>
      <c r="C205" s="9" t="s">
        <v>2</v>
      </c>
      <c r="D205" s="8" t="s">
        <v>1</v>
      </c>
      <c r="E205" s="7">
        <v>17506</v>
      </c>
      <c r="F205" s="7">
        <f>G205-E205</f>
        <v>3000</v>
      </c>
      <c r="G205" s="6">
        <v>20506</v>
      </c>
      <c r="H205" s="4">
        <v>17376.61</v>
      </c>
      <c r="I205" s="5">
        <f t="shared" si="31"/>
        <v>0.84739149517214474</v>
      </c>
      <c r="J205" s="4">
        <v>276</v>
      </c>
    </row>
    <row r="206" spans="1:10" ht="17.100000000000001" customHeight="1" x14ac:dyDescent="0.2">
      <c r="A206" s="107" t="s">
        <v>0</v>
      </c>
      <c r="B206" s="107"/>
      <c r="C206" s="107"/>
      <c r="D206" s="107"/>
      <c r="E206" s="108">
        <f>E197+E190+E172+E143+E136+E111+E99+E55+E50+E41+E17+E10+E5+E14+E131</f>
        <v>30855067.079999998</v>
      </c>
      <c r="F206" s="108">
        <f>F197+F190+F172+F143+F136+F111+F99+F55+F50+F41+F17+F10+F5+F14+F131</f>
        <v>2916040.8999999994</v>
      </c>
      <c r="G206" s="108">
        <f>G197+G190+G172+G143+G136+G111+G99+G55+G50+G41+G17+G10+G5+G14+G131</f>
        <v>33771107.979999997</v>
      </c>
      <c r="H206" s="108">
        <f>H197+H190+H172+H143+H136+H111+H99+H55+H50+H41+H17+H10+H5+H14+H131</f>
        <v>32941642.820000004</v>
      </c>
      <c r="I206" s="109">
        <f>H206/G206</f>
        <v>0.97543861573948887</v>
      </c>
      <c r="J206" s="108">
        <f>J197+J190+J172+J143+J136+J111+J99+J55+J50+J41+J17+J10+J5+J14+J131</f>
        <v>2738317.58</v>
      </c>
    </row>
    <row r="207" spans="1:10" x14ac:dyDescent="0.2">
      <c r="E207" s="2"/>
      <c r="F207" s="2"/>
      <c r="G207" s="2"/>
      <c r="H207" s="2"/>
      <c r="I207" s="2"/>
      <c r="J207" s="2"/>
    </row>
    <row r="208" spans="1:10" x14ac:dyDescent="0.2">
      <c r="E208" s="3"/>
      <c r="F208" s="3"/>
      <c r="G208" s="3"/>
      <c r="H208" s="3"/>
      <c r="I208" s="3"/>
      <c r="J208" s="3"/>
    </row>
    <row r="209" spans="5:10" x14ac:dyDescent="0.2">
      <c r="E209" s="2"/>
      <c r="G209" s="2"/>
      <c r="H209" s="2"/>
      <c r="J209" s="2"/>
    </row>
  </sheetData>
  <mergeCells count="4">
    <mergeCell ref="A1:G1"/>
    <mergeCell ref="A2:J2"/>
    <mergeCell ref="A3:J3"/>
    <mergeCell ref="A206:D206"/>
  </mergeCells>
  <pageMargins left="0.74803149606299213" right="0" top="0.59055118110236227" bottom="0.39370078740157483" header="0.31496062992125984" footer="0.11811023622047245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14</vt:lpstr>
      <vt:lpstr>'Zał. nr 14'!Tytuły_wydruku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Ławniczak</dc:creator>
  <cp:lastModifiedBy>B02-Skarbnik</cp:lastModifiedBy>
  <cp:lastPrinted>2022-04-29T09:39:54Z</cp:lastPrinted>
  <dcterms:created xsi:type="dcterms:W3CDTF">2022-03-21T08:19:25Z</dcterms:created>
  <dcterms:modified xsi:type="dcterms:W3CDTF">2022-04-29T09:40:11Z</dcterms:modified>
</cp:coreProperties>
</file>