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295"/>
  </bookViews>
  <sheets>
    <sheet name="zał. nr 13 odpady komunalne" sheetId="15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47" i="15" l="1"/>
  <c r="M8" i="15"/>
  <c r="L11" i="15"/>
  <c r="J8" i="15"/>
  <c r="J19" i="15" l="1"/>
  <c r="E19" i="15"/>
  <c r="I32" i="15" l="1"/>
  <c r="I31" i="15"/>
  <c r="L34" i="15" l="1"/>
  <c r="L33" i="15"/>
  <c r="M19" i="15"/>
  <c r="M18" i="15" s="1"/>
  <c r="M35" i="15" s="1"/>
  <c r="L24" i="15"/>
  <c r="N8" i="15"/>
  <c r="N7" i="15" s="1"/>
  <c r="N15" i="15" s="1"/>
  <c r="O8" i="15"/>
  <c r="O7" i="15" s="1"/>
  <c r="O15" i="15" s="1"/>
  <c r="M7" i="15"/>
  <c r="M15" i="15" s="1"/>
  <c r="L9" i="15" l="1"/>
  <c r="L21" i="15" l="1"/>
  <c r="L23" i="15" l="1"/>
  <c r="L20" i="15"/>
  <c r="K20" i="15"/>
  <c r="G34" i="15"/>
  <c r="G33" i="15"/>
  <c r="K23" i="15"/>
  <c r="I23" i="15"/>
  <c r="H23" i="15"/>
  <c r="G23" i="15"/>
  <c r="K22" i="15"/>
  <c r="I22" i="15"/>
  <c r="H22" i="15"/>
  <c r="G22" i="15"/>
  <c r="K21" i="15"/>
  <c r="I21" i="15"/>
  <c r="H21" i="15"/>
  <c r="G21" i="15"/>
  <c r="F21" i="15"/>
  <c r="I20" i="15"/>
  <c r="H20" i="15"/>
  <c r="G20" i="15"/>
  <c r="F20" i="15"/>
  <c r="I27" i="15"/>
  <c r="G27" i="15"/>
  <c r="K25" i="15"/>
  <c r="H25" i="15"/>
  <c r="I24" i="15"/>
  <c r="G24" i="15"/>
  <c r="G11" i="15"/>
  <c r="G9" i="15"/>
  <c r="K8" i="15"/>
  <c r="K7" i="15" s="1"/>
  <c r="K15" i="15" s="1"/>
  <c r="I8" i="15"/>
  <c r="I7" i="15" s="1"/>
  <c r="I15" i="15" s="1"/>
  <c r="H8" i="15"/>
  <c r="H7" i="15" s="1"/>
  <c r="H15" i="15" s="1"/>
  <c r="F8" i="15"/>
  <c r="F7" i="15" s="1"/>
  <c r="F15" i="15" s="1"/>
  <c r="E8" i="15"/>
  <c r="E7" i="15" s="1"/>
  <c r="E15" i="15" s="1"/>
  <c r="H19" i="15" l="1"/>
  <c r="H18" i="15" s="1"/>
  <c r="H35" i="15" s="1"/>
  <c r="J7" i="15"/>
  <c r="L8" i="15"/>
  <c r="F22" i="15"/>
  <c r="G8" i="15"/>
  <c r="G7" i="15" s="1"/>
  <c r="G15" i="15" s="1"/>
  <c r="F23" i="15"/>
  <c r="K19" i="15"/>
  <c r="K18" i="15" s="1"/>
  <c r="F19" i="15" l="1"/>
  <c r="F18" i="15" s="1"/>
  <c r="F35" i="15" s="1"/>
  <c r="J15" i="15"/>
  <c r="L7" i="15"/>
  <c r="J18" i="15" l="1"/>
  <c r="L22" i="15"/>
  <c r="L15" i="15"/>
  <c r="J35" i="15" l="1"/>
  <c r="L25" i="15" l="1"/>
  <c r="I25" i="15"/>
  <c r="G25" i="15"/>
  <c r="G19" i="15" l="1"/>
  <c r="G18" i="15" s="1"/>
  <c r="G35" i="15" s="1"/>
  <c r="I19" i="15"/>
  <c r="I18" i="15" s="1"/>
  <c r="I35" i="15" s="1"/>
  <c r="E18" i="15"/>
  <c r="E35" i="15" s="1"/>
  <c r="L19" i="15"/>
  <c r="L35" i="15" l="1"/>
  <c r="L18" i="15"/>
</calcChain>
</file>

<file path=xl/sharedStrings.xml><?xml version="1.0" encoding="utf-8"?>
<sst xmlns="http://schemas.openxmlformats.org/spreadsheetml/2006/main" count="88" uniqueCount="71">
  <si>
    <t>Dział</t>
  </si>
  <si>
    <t>Rozdział</t>
  </si>
  <si>
    <t>Wynagrodzenia osobowe pracowników</t>
  </si>
  <si>
    <t>Zakup materiałów i wyposażenia</t>
  </si>
  <si>
    <t>Zakup usług pozostałych</t>
  </si>
  <si>
    <t>Szkolenia pracowników niebędących członkami korpusu służby cywilnej</t>
  </si>
  <si>
    <t>Odpisy na zakładowy fundusz świadczeń socjalnych</t>
  </si>
  <si>
    <t>% wykonania</t>
  </si>
  <si>
    <t>Należności ogółem:</t>
  </si>
  <si>
    <t>w tym:</t>
  </si>
  <si>
    <t xml:space="preserve">w tym:
</t>
  </si>
  <si>
    <t>Paragraf</t>
  </si>
  <si>
    <t>RAZEM:</t>
  </si>
  <si>
    <t>Treść</t>
  </si>
  <si>
    <t>Gospodarka komunalna i ochrona środowiska</t>
  </si>
  <si>
    <t>Gospodarka odpadami</t>
  </si>
  <si>
    <t>DOCHODY</t>
  </si>
  <si>
    <t>Wykonanie</t>
  </si>
  <si>
    <t xml:space="preserve"> WYDATKI</t>
  </si>
  <si>
    <t>0490</t>
  </si>
  <si>
    <t>0910</t>
  </si>
  <si>
    <t>4040</t>
  </si>
  <si>
    <t>Dodatkowe wynagrodzenie roczne</t>
  </si>
  <si>
    <t>Zobowiązania niewymagalne</t>
  </si>
  <si>
    <t xml:space="preserve">                                                        Załacznik Nr 12 do </t>
  </si>
  <si>
    <t>Należności wymagalne</t>
  </si>
  <si>
    <t>Nadpłaty</t>
  </si>
  <si>
    <t>Wpływy z innych lokalnych opłat pobiernaych przez jednostki samorządu terytorialnego na podstawie odrębnych ustaw</t>
  </si>
  <si>
    <t>Odsetki od nieterminowych wpłat z tytułu podatków i opłat</t>
  </si>
  <si>
    <t>% wykonania biorąc pod uwagę zobowiazania</t>
  </si>
  <si>
    <t>przesyłki pocztowe</t>
  </si>
  <si>
    <t>Przeglądy i konserwacje sprzętu</t>
  </si>
  <si>
    <t>Składki na ubezpieczenie społeczne</t>
  </si>
  <si>
    <t xml:space="preserve">w tym: </t>
  </si>
  <si>
    <t xml:space="preserve">
wymagalne</t>
  </si>
  <si>
    <t>obsługa systemu - odbiór odpadów - umowa INTZ.272.5.2017</t>
  </si>
  <si>
    <t>Zobowiązania ogółem:</t>
  </si>
  <si>
    <t>za 2015 rok</t>
  </si>
  <si>
    <t xml:space="preserve">za 2017 rok </t>
  </si>
  <si>
    <t>za 2016 rok</t>
  </si>
  <si>
    <t>za 2018 rok</t>
  </si>
  <si>
    <t>Załącznik nr 13 do sprawozdania opisowego</t>
  </si>
  <si>
    <t>0640</t>
  </si>
  <si>
    <t>Wpływy z tytułu kosztów egzekucyjnych, opłaty komorniczej i kosztów upomnień</t>
  </si>
  <si>
    <t>0750</t>
  </si>
  <si>
    <t>Wpływy z najmu i dzierżawy składników majatkowych Skarbu Pństwa, jednostek samorządu terytorialnego lub innychjednostek zaliczanych do sektora finansów publicznych oraz innych umów o podobnym charakterze</t>
  </si>
  <si>
    <t>4410</t>
  </si>
  <si>
    <t>4430</t>
  </si>
  <si>
    <t>Podróże służbowe krajowe</t>
  </si>
  <si>
    <t>Różne opłaty i skladki</t>
  </si>
  <si>
    <t>za 2019 rok</t>
  </si>
  <si>
    <t>(-)</t>
  </si>
  <si>
    <t>za 2020 rok</t>
  </si>
  <si>
    <t xml:space="preserve"> narastająco:</t>
  </si>
  <si>
    <t xml:space="preserve">za 2013 rok  (+) </t>
  </si>
  <si>
    <t xml:space="preserve">za 2014 rok  (+) </t>
  </si>
  <si>
    <t>(+)</t>
  </si>
  <si>
    <t xml:space="preserve">(-) </t>
  </si>
  <si>
    <t>Planowane i wykonane dochody i wydatki  z tytułu opłat za gospodarowanie 
odpadami komunalnymi w 2021 roku</t>
  </si>
  <si>
    <t>Wykonanie 
na dzień: 31.12.2021r.</t>
  </si>
  <si>
    <t>za 2021 rok</t>
  </si>
  <si>
    <t>Plan  na2021 roku</t>
  </si>
  <si>
    <t>Plan na 2021 rok</t>
  </si>
  <si>
    <t>0580</t>
  </si>
  <si>
    <t>Wpływy z tytułu grzywien i innych kar pieniężnych od osób prawnych i innych jednostek organizacyjnych</t>
  </si>
  <si>
    <t>0880</t>
  </si>
  <si>
    <t>Wpływy z opłaty prolongacyjnej</t>
  </si>
  <si>
    <t>aktualizacja oprogramowania</t>
  </si>
  <si>
    <t>Składki na Fundusz Pracy oraz Fundusz Solidarnościowy</t>
  </si>
  <si>
    <t>Nadwyżka za okres od 1 lipca 2013 roku do dnia 31-12-2021 roku z rozliczenia systemu gospodarowania odpadami komunalnymi wyniosła narastająco 472.029,75 zł uwzględniając wykonane dochody i wydatki,</t>
  </si>
  <si>
    <t>PLANOWANO DOCHODY wg  stawek określonych  Uchwałą Nr XLIII/408/2021 Rady Miejskiej w Rogoźnie z dnia 20 stycznia 2021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</si>
</sst>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i/>
      <sz val="8"/>
      <color rgb="FFFF0000"/>
      <name val="Arial CE"/>
      <charset val="238"/>
    </font>
    <font>
      <b/>
      <sz val="9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0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top"/>
    </xf>
    <xf numFmtId="0" fontId="6" fillId="3" borderId="0" applyNumberFormat="0" applyBorder="0" applyAlignment="0" applyProtection="0"/>
    <xf numFmtId="0" fontId="8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7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ill="0" applyBorder="0" applyAlignment="0" applyProtection="0">
      <alignment vertical="top"/>
    </xf>
    <xf numFmtId="0" fontId="1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24" fillId="0" borderId="0" applyNumberFormat="0" applyFill="0" applyBorder="0" applyAlignment="0" applyProtection="0">
      <alignment vertical="top"/>
    </xf>
  </cellStyleXfs>
  <cellXfs count="250">
    <xf numFmtId="0" fontId="0" fillId="0" borderId="0" xfId="0"/>
    <xf numFmtId="0" fontId="2" fillId="0" borderId="0" xfId="40"/>
    <xf numFmtId="0" fontId="13" fillId="0" borderId="0" xfId="40" applyFont="1" applyBorder="1" applyAlignment="1">
      <alignment horizontal="left" vertical="center" wrapText="1"/>
    </xf>
    <xf numFmtId="0" fontId="17" fillId="0" borderId="0" xfId="40" applyFont="1" applyBorder="1" applyAlignment="1">
      <alignment horizontal="left" vertical="center"/>
    </xf>
    <xf numFmtId="4" fontId="10" fillId="0" borderId="0" xfId="40" applyNumberFormat="1" applyFont="1"/>
    <xf numFmtId="4" fontId="27" fillId="0" borderId="0" xfId="40" applyNumberFormat="1" applyFont="1"/>
    <xf numFmtId="4" fontId="2" fillId="0" borderId="0" xfId="40" applyNumberFormat="1"/>
    <xf numFmtId="0" fontId="2" fillId="0" borderId="0" xfId="40" applyAlignment="1">
      <alignment horizontal="left" vertical="top"/>
    </xf>
    <xf numFmtId="4" fontId="2" fillId="0" borderId="0" xfId="40" applyNumberFormat="1" applyBorder="1"/>
    <xf numFmtId="0" fontId="2" fillId="0" borderId="0" xfId="40" applyAlignment="1">
      <alignment vertical="top"/>
    </xf>
    <xf numFmtId="0" fontId="2" fillId="0" borderId="18" xfId="40" applyBorder="1" applyAlignment="1">
      <alignment horizontal="center" vertical="center" wrapText="1"/>
    </xf>
    <xf numFmtId="0" fontId="10" fillId="0" borderId="0" xfId="40" applyFont="1" applyBorder="1" applyAlignment="1">
      <alignment vertical="center" wrapText="1"/>
    </xf>
    <xf numFmtId="4" fontId="26" fillId="0" borderId="18" xfId="40" applyNumberFormat="1" applyFont="1" applyBorder="1" applyAlignment="1">
      <alignment horizontal="right" vertical="top" wrapText="1"/>
    </xf>
    <xf numFmtId="4" fontId="26" fillId="0" borderId="0" xfId="40" applyNumberFormat="1" applyFont="1" applyBorder="1" applyAlignment="1">
      <alignment horizontal="right" vertical="top" wrapText="1"/>
    </xf>
    <xf numFmtId="4" fontId="30" fillId="0" borderId="18" xfId="40" applyNumberFormat="1" applyFont="1" applyBorder="1" applyAlignment="1">
      <alignment horizontal="right" vertical="top" wrapText="1"/>
    </xf>
    <xf numFmtId="4" fontId="30" fillId="0" borderId="0" xfId="40" applyNumberFormat="1" applyFont="1" applyBorder="1" applyAlignment="1">
      <alignment horizontal="right" vertical="top" wrapText="1"/>
    </xf>
    <xf numFmtId="4" fontId="2" fillId="0" borderId="18" xfId="40" applyNumberFormat="1" applyBorder="1"/>
    <xf numFmtId="4" fontId="29" fillId="0" borderId="0" xfId="40" applyNumberFormat="1" applyFont="1" applyBorder="1"/>
    <xf numFmtId="4" fontId="28" fillId="0" borderId="0" xfId="40" applyNumberFormat="1" applyFont="1" applyBorder="1"/>
    <xf numFmtId="4" fontId="26" fillId="0" borderId="0" xfId="40" applyNumberFormat="1" applyFont="1" applyBorder="1"/>
    <xf numFmtId="4" fontId="25" fillId="0" borderId="18" xfId="40" applyNumberFormat="1" applyFont="1" applyBorder="1" applyAlignment="1">
      <alignment vertical="top"/>
    </xf>
    <xf numFmtId="4" fontId="25" fillId="0" borderId="0" xfId="40" applyNumberFormat="1" applyFont="1" applyBorder="1" applyAlignment="1">
      <alignment vertical="top"/>
    </xf>
    <xf numFmtId="4" fontId="26" fillId="2" borderId="18" xfId="40" applyNumberFormat="1" applyFont="1" applyFill="1" applyBorder="1" applyAlignment="1">
      <alignment horizontal="right" vertical="top" wrapText="1"/>
    </xf>
    <xf numFmtId="4" fontId="26" fillId="2" borderId="0" xfId="40" applyNumberFormat="1" applyFont="1" applyFill="1" applyBorder="1" applyAlignment="1">
      <alignment horizontal="right" vertical="top" wrapText="1"/>
    </xf>
    <xf numFmtId="0" fontId="2" fillId="0" borderId="0" xfId="40" applyFont="1"/>
    <xf numFmtId="4" fontId="18" fillId="0" borderId="4" xfId="40" applyNumberFormat="1" applyFont="1" applyBorder="1" applyAlignment="1">
      <alignment horizontal="right" vertical="top" wrapText="1"/>
    </xf>
    <xf numFmtId="0" fontId="2" fillId="0" borderId="0" xfId="40" applyAlignment="1">
      <alignment horizontal="center"/>
    </xf>
    <xf numFmtId="4" fontId="26" fillId="0" borderId="18" xfId="40" applyNumberFormat="1" applyFont="1" applyBorder="1" applyAlignment="1">
      <alignment vertical="top" wrapText="1"/>
    </xf>
    <xf numFmtId="4" fontId="26" fillId="0" borderId="0" xfId="40" applyNumberFormat="1" applyFont="1" applyBorder="1" applyAlignment="1">
      <alignment vertical="top" wrapText="1"/>
    </xf>
    <xf numFmtId="4" fontId="25" fillId="2" borderId="18" xfId="40" applyNumberFormat="1" applyFont="1" applyFill="1" applyBorder="1" applyAlignment="1">
      <alignment vertical="top" wrapText="1"/>
    </xf>
    <xf numFmtId="4" fontId="25" fillId="2" borderId="0" xfId="40" applyNumberFormat="1" applyFont="1" applyFill="1" applyBorder="1" applyAlignment="1">
      <alignment vertical="top" wrapText="1"/>
    </xf>
    <xf numFmtId="0" fontId="17" fillId="0" borderId="1" xfId="40" applyFont="1" applyBorder="1" applyAlignment="1">
      <alignment horizontal="left" vertical="center" wrapText="1"/>
    </xf>
    <xf numFmtId="0" fontId="6" fillId="0" borderId="1" xfId="40" applyFont="1" applyBorder="1"/>
    <xf numFmtId="0" fontId="6" fillId="0" borderId="14" xfId="40" applyFont="1" applyBorder="1"/>
    <xf numFmtId="0" fontId="6" fillId="0" borderId="2" xfId="40" applyFont="1" applyBorder="1"/>
    <xf numFmtId="0" fontId="6" fillId="0" borderId="2" xfId="40" applyFont="1" applyBorder="1" applyAlignment="1">
      <alignment vertical="center" wrapText="1"/>
    </xf>
    <xf numFmtId="0" fontId="15" fillId="0" borderId="1" xfId="40" applyFont="1" applyBorder="1" applyAlignment="1">
      <alignment horizontal="center" vertical="center" wrapText="1"/>
    </xf>
    <xf numFmtId="0" fontId="32" fillId="0" borderId="1" xfId="40" applyFont="1" applyBorder="1" applyAlignment="1">
      <alignment horizontal="center" vertical="center" wrapText="1"/>
    </xf>
    <xf numFmtId="0" fontId="3" fillId="0" borderId="1" xfId="40" applyFont="1" applyBorder="1" applyAlignment="1">
      <alignment vertical="top" wrapText="1"/>
    </xf>
    <xf numFmtId="4" fontId="6" fillId="0" borderId="14" xfId="40" applyNumberFormat="1" applyFont="1" applyBorder="1" applyAlignment="1">
      <alignment vertical="top" wrapText="1"/>
    </xf>
    <xf numFmtId="0" fontId="6" fillId="0" borderId="32" xfId="40" applyFont="1" applyBorder="1"/>
    <xf numFmtId="0" fontId="6" fillId="0" borderId="23" xfId="40" applyFont="1" applyBorder="1"/>
    <xf numFmtId="0" fontId="6" fillId="0" borderId="0" xfId="40" applyFont="1" applyBorder="1" applyAlignment="1">
      <alignment horizontal="left"/>
    </xf>
    <xf numFmtId="0" fontId="6" fillId="0" borderId="20" xfId="40" applyFont="1" applyBorder="1"/>
    <xf numFmtId="0" fontId="6" fillId="0" borderId="7" xfId="40" applyFont="1" applyBorder="1" applyAlignment="1">
      <alignment horizontal="left"/>
    </xf>
    <xf numFmtId="0" fontId="16" fillId="0" borderId="7" xfId="40" quotePrefix="1" applyFont="1" applyBorder="1" applyAlignment="1">
      <alignment horizontal="left"/>
    </xf>
    <xf numFmtId="0" fontId="19" fillId="0" borderId="7" xfId="40" applyFont="1" applyBorder="1" applyAlignment="1">
      <alignment horizontal="right"/>
    </xf>
    <xf numFmtId="4" fontId="14" fillId="0" borderId="7" xfId="40" applyNumberFormat="1" applyFont="1" applyBorder="1" applyAlignment="1">
      <alignment horizontal="right"/>
    </xf>
    <xf numFmtId="4" fontId="14" fillId="0" borderId="8" xfId="40" applyNumberFormat="1" applyFont="1" applyBorder="1" applyAlignment="1">
      <alignment horizontal="right"/>
    </xf>
    <xf numFmtId="4" fontId="14" fillId="0" borderId="25" xfId="40" applyNumberFormat="1" applyFont="1" applyBorder="1" applyAlignment="1">
      <alignment horizontal="right"/>
    </xf>
    <xf numFmtId="4" fontId="33" fillId="0" borderId="10" xfId="40" applyNumberFormat="1" applyFont="1" applyBorder="1" applyAlignment="1">
      <alignment horizontal="right"/>
    </xf>
    <xf numFmtId="10" fontId="14" fillId="0" borderId="7" xfId="40" applyNumberFormat="1" applyFont="1" applyBorder="1" applyAlignment="1">
      <alignment horizontal="right"/>
    </xf>
    <xf numFmtId="0" fontId="20" fillId="0" borderId="20" xfId="40" applyFont="1" applyBorder="1" applyAlignment="1">
      <alignment horizontal="left" vertical="center"/>
    </xf>
    <xf numFmtId="0" fontId="20" fillId="0" borderId="7" xfId="40" applyFont="1" applyBorder="1" applyAlignment="1">
      <alignment vertical="center"/>
    </xf>
    <xf numFmtId="0" fontId="15" fillId="0" borderId="7" xfId="40" applyFont="1" applyBorder="1" applyAlignment="1">
      <alignment horizontal="center" vertical="center"/>
    </xf>
    <xf numFmtId="0" fontId="15" fillId="0" borderId="7" xfId="40" applyFont="1" applyBorder="1" applyAlignment="1">
      <alignment horizontal="center" vertical="center" wrapText="1"/>
    </xf>
    <xf numFmtId="0" fontId="15" fillId="0" borderId="9" xfId="40" applyFont="1" applyBorder="1" applyAlignment="1">
      <alignment horizontal="center" vertical="center" wrapText="1"/>
    </xf>
    <xf numFmtId="0" fontId="32" fillId="0" borderId="25" xfId="40" applyFont="1" applyBorder="1" applyAlignment="1">
      <alignment horizontal="center" vertical="center" wrapText="1"/>
    </xf>
    <xf numFmtId="0" fontId="20" fillId="0" borderId="33" xfId="40" applyFont="1" applyBorder="1" applyAlignment="1">
      <alignment vertical="center" wrapText="1"/>
    </xf>
    <xf numFmtId="0" fontId="31" fillId="0" borderId="33" xfId="40" applyFont="1" applyBorder="1" applyAlignment="1">
      <alignment vertical="top" wrapText="1"/>
    </xf>
    <xf numFmtId="0" fontId="14" fillId="0" borderId="25" xfId="40" applyFont="1" applyBorder="1" applyAlignment="1">
      <alignment horizontal="center" vertical="center" wrapText="1"/>
    </xf>
    <xf numFmtId="0" fontId="6" fillId="0" borderId="0" xfId="40" applyFont="1"/>
    <xf numFmtId="0" fontId="31" fillId="0" borderId="8" xfId="40" applyFont="1" applyBorder="1" applyAlignment="1">
      <alignment horizontal="center" vertical="center" wrapText="1"/>
    </xf>
    <xf numFmtId="0" fontId="11" fillId="0" borderId="7" xfId="40" applyFont="1" applyBorder="1" applyAlignment="1">
      <alignment vertical="center" wrapText="1"/>
    </xf>
    <xf numFmtId="0" fontId="6" fillId="0" borderId="22" xfId="40" applyFont="1" applyBorder="1" applyAlignment="1">
      <alignment vertical="top"/>
    </xf>
    <xf numFmtId="0" fontId="6" fillId="0" borderId="23" xfId="40" applyFont="1" applyBorder="1" applyAlignment="1">
      <alignment vertical="top"/>
    </xf>
    <xf numFmtId="0" fontId="6" fillId="0" borderId="4" xfId="40" applyFont="1" applyBorder="1" applyAlignment="1">
      <alignment horizontal="left" vertical="top"/>
    </xf>
    <xf numFmtId="0" fontId="6" fillId="0" borderId="5" xfId="40" applyFont="1" applyBorder="1" applyAlignment="1">
      <alignment horizontal="left" vertical="top"/>
    </xf>
    <xf numFmtId="0" fontId="16" fillId="0" borderId="0" xfId="40" applyFont="1"/>
    <xf numFmtId="0" fontId="16" fillId="2" borderId="5" xfId="40" applyFont="1" applyFill="1" applyBorder="1" applyAlignment="1">
      <alignment horizontal="left" vertical="top"/>
    </xf>
    <xf numFmtId="10" fontId="16" fillId="2" borderId="27" xfId="40" applyNumberFormat="1" applyFont="1" applyFill="1" applyBorder="1" applyAlignment="1">
      <alignment horizontal="right" vertical="top"/>
    </xf>
    <xf numFmtId="49" fontId="18" fillId="2" borderId="4" xfId="40" applyNumberFormat="1" applyFont="1" applyFill="1" applyBorder="1" applyAlignment="1">
      <alignment horizontal="left" vertical="top"/>
    </xf>
    <xf numFmtId="0" fontId="18" fillId="0" borderId="4" xfId="40" applyFont="1" applyBorder="1" applyAlignment="1">
      <alignment horizontal="left" vertical="top" wrapText="1"/>
    </xf>
    <xf numFmtId="4" fontId="18" fillId="2" borderId="30" xfId="40" applyNumberFormat="1" applyFont="1" applyFill="1" applyBorder="1" applyAlignment="1">
      <alignment horizontal="right" vertical="top"/>
    </xf>
    <xf numFmtId="0" fontId="16" fillId="0" borderId="34" xfId="40" applyFont="1" applyBorder="1" applyAlignment="1">
      <alignment vertical="top"/>
    </xf>
    <xf numFmtId="0" fontId="16" fillId="0" borderId="32" xfId="40" applyFont="1" applyBorder="1"/>
    <xf numFmtId="0" fontId="16" fillId="0" borderId="27" xfId="40" applyFont="1" applyBorder="1"/>
    <xf numFmtId="10" fontId="16" fillId="0" borderId="13" xfId="40" applyNumberFormat="1" applyFont="1" applyBorder="1"/>
    <xf numFmtId="0" fontId="16" fillId="0" borderId="4" xfId="40" applyFont="1" applyBorder="1"/>
    <xf numFmtId="49" fontId="18" fillId="2" borderId="5" xfId="40" applyNumberFormat="1" applyFont="1" applyFill="1" applyBorder="1" applyAlignment="1">
      <alignment horizontal="left" vertical="top"/>
    </xf>
    <xf numFmtId="0" fontId="18" fillId="0" borderId="36" xfId="40" applyFont="1" applyBorder="1" applyAlignment="1">
      <alignment horizontal="left" vertical="top" wrapText="1"/>
    </xf>
    <xf numFmtId="4" fontId="18" fillId="0" borderId="36" xfId="40" applyNumberFormat="1" applyFont="1" applyBorder="1" applyAlignment="1">
      <alignment horizontal="right" vertical="center" wrapText="1"/>
    </xf>
    <xf numFmtId="4" fontId="18" fillId="2" borderId="37" xfId="40" applyNumberFormat="1" applyFont="1" applyFill="1" applyBorder="1" applyAlignment="1">
      <alignment horizontal="right" vertical="center"/>
    </xf>
    <xf numFmtId="10" fontId="16" fillId="2" borderId="38" xfId="40" applyNumberFormat="1" applyFont="1" applyFill="1" applyBorder="1" applyAlignment="1">
      <alignment horizontal="right" vertical="center"/>
    </xf>
    <xf numFmtId="4" fontId="18" fillId="0" borderId="39" xfId="40" applyNumberFormat="1" applyFont="1" applyBorder="1" applyAlignment="1">
      <alignment vertical="center"/>
    </xf>
    <xf numFmtId="10" fontId="16" fillId="0" borderId="39" xfId="40" applyNumberFormat="1" applyFont="1" applyBorder="1" applyAlignment="1">
      <alignment vertical="center"/>
    </xf>
    <xf numFmtId="4" fontId="18" fillId="0" borderId="38" xfId="40" applyNumberFormat="1" applyFont="1" applyBorder="1" applyAlignment="1">
      <alignment vertical="center"/>
    </xf>
    <xf numFmtId="4" fontId="16" fillId="0" borderId="37" xfId="40" applyNumberFormat="1" applyFont="1" applyBorder="1"/>
    <xf numFmtId="10" fontId="18" fillId="0" borderId="40" xfId="40" applyNumberFormat="1" applyFont="1" applyBorder="1" applyAlignment="1">
      <alignment horizontal="right" vertical="center"/>
    </xf>
    <xf numFmtId="4" fontId="18" fillId="0" borderId="36" xfId="40" applyNumberFormat="1" applyFont="1" applyBorder="1" applyAlignment="1">
      <alignment vertical="center"/>
    </xf>
    <xf numFmtId="4" fontId="18" fillId="0" borderId="36" xfId="40" applyNumberFormat="1" applyFont="1" applyBorder="1"/>
    <xf numFmtId="10" fontId="18" fillId="0" borderId="39" xfId="40" applyNumberFormat="1" applyFont="1" applyBorder="1" applyAlignment="1">
      <alignment vertical="center"/>
    </xf>
    <xf numFmtId="0" fontId="16" fillId="0" borderId="37" xfId="40" applyFont="1" applyBorder="1"/>
    <xf numFmtId="0" fontId="6" fillId="0" borderId="20" xfId="40" applyFont="1" applyBorder="1" applyAlignment="1">
      <alignment vertical="top"/>
    </xf>
    <xf numFmtId="0" fontId="6" fillId="0" borderId="7" xfId="40" applyFont="1" applyBorder="1" applyAlignment="1">
      <alignment horizontal="left" vertical="top"/>
    </xf>
    <xf numFmtId="0" fontId="14" fillId="0" borderId="7" xfId="40" applyFont="1" applyBorder="1" applyAlignment="1">
      <alignment horizontal="right"/>
    </xf>
    <xf numFmtId="4" fontId="6" fillId="0" borderId="9" xfId="40" applyNumberFormat="1" applyFont="1" applyBorder="1"/>
    <xf numFmtId="10" fontId="14" fillId="0" borderId="7" xfId="40" applyNumberFormat="1" applyFont="1" applyBorder="1"/>
    <xf numFmtId="4" fontId="14" fillId="0" borderId="7" xfId="40" applyNumberFormat="1" applyFont="1" applyBorder="1"/>
    <xf numFmtId="0" fontId="23" fillId="0" borderId="0" xfId="40" applyFont="1" applyBorder="1"/>
    <xf numFmtId="0" fontId="6" fillId="0" borderId="0" xfId="40" applyFont="1" applyBorder="1"/>
    <xf numFmtId="4" fontId="6" fillId="0" borderId="0" xfId="40" applyNumberFormat="1" applyFont="1" applyBorder="1" applyAlignment="1">
      <alignment horizontal="left"/>
    </xf>
    <xf numFmtId="0" fontId="11" fillId="0" borderId="0" xfId="40" applyFont="1" applyBorder="1" applyAlignment="1">
      <alignment horizontal="left" vertical="top" wrapText="1"/>
    </xf>
    <xf numFmtId="0" fontId="11" fillId="0" borderId="0" xfId="40" applyFont="1" applyBorder="1" applyAlignment="1">
      <alignment horizontal="left" vertical="top"/>
    </xf>
    <xf numFmtId="0" fontId="6" fillId="0" borderId="0" xfId="40" applyFont="1" applyBorder="1" applyAlignment="1">
      <alignment horizontal="left" vertical="top"/>
    </xf>
    <xf numFmtId="0" fontId="6" fillId="0" borderId="0" xfId="40" applyFont="1" applyAlignment="1">
      <alignment horizontal="left" vertical="top"/>
    </xf>
    <xf numFmtId="0" fontId="6" fillId="0" borderId="0" xfId="40" applyFont="1" applyAlignment="1">
      <alignment vertical="top"/>
    </xf>
    <xf numFmtId="4" fontId="6" fillId="0" borderId="0" xfId="40" applyNumberFormat="1" applyFont="1" applyAlignment="1">
      <alignment horizontal="left" vertical="top"/>
    </xf>
    <xf numFmtId="4" fontId="14" fillId="0" borderId="0" xfId="40" applyNumberFormat="1" applyFont="1" applyAlignment="1">
      <alignment horizontal="left" vertical="center"/>
    </xf>
    <xf numFmtId="0" fontId="14" fillId="0" borderId="0" xfId="40" applyFont="1"/>
    <xf numFmtId="0" fontId="6" fillId="0" borderId="0" xfId="40" applyFont="1" applyAlignment="1">
      <alignment horizontal="center"/>
    </xf>
    <xf numFmtId="4" fontId="6" fillId="0" borderId="0" xfId="40" applyNumberFormat="1" applyFont="1"/>
    <xf numFmtId="4" fontId="14" fillId="0" borderId="0" xfId="40" applyNumberFormat="1" applyFont="1"/>
    <xf numFmtId="0" fontId="14" fillId="0" borderId="1" xfId="40" applyFont="1" applyBorder="1" applyAlignment="1">
      <alignment horizontal="left" vertical="top" wrapText="1"/>
    </xf>
    <xf numFmtId="4" fontId="14" fillId="0" borderId="1" xfId="40" applyNumberFormat="1" applyFont="1" applyBorder="1" applyAlignment="1">
      <alignment horizontal="right" vertical="top" wrapText="1"/>
    </xf>
    <xf numFmtId="4" fontId="14" fillId="0" borderId="14" xfId="40" applyNumberFormat="1" applyFont="1" applyBorder="1" applyAlignment="1">
      <alignment horizontal="right" vertical="top" wrapText="1"/>
    </xf>
    <xf numFmtId="4" fontId="14" fillId="0" borderId="29" xfId="40" applyNumberFormat="1" applyFont="1" applyBorder="1" applyAlignment="1">
      <alignment horizontal="right" vertical="top" wrapText="1"/>
    </xf>
    <xf numFmtId="4" fontId="33" fillId="0" borderId="29" xfId="40" applyNumberFormat="1" applyFont="1" applyBorder="1" applyAlignment="1">
      <alignment horizontal="right" vertical="top" wrapText="1"/>
    </xf>
    <xf numFmtId="10" fontId="14" fillId="0" borderId="31" xfId="40" applyNumberFormat="1" applyFont="1" applyBorder="1" applyAlignment="1">
      <alignment horizontal="right" vertical="top" wrapText="1"/>
    </xf>
    <xf numFmtId="49" fontId="12" fillId="4" borderId="18" xfId="37" applyNumberFormat="1" applyFont="1" applyFill="1" applyBorder="1" applyAlignment="1" applyProtection="1">
      <alignment vertical="top" wrapText="1"/>
      <protection locked="0"/>
    </xf>
    <xf numFmtId="49" fontId="12" fillId="4" borderId="17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40" applyFont="1" applyBorder="1" applyAlignment="1">
      <alignment horizontal="left" vertical="top"/>
    </xf>
    <xf numFmtId="0" fontId="14" fillId="0" borderId="4" xfId="40" applyFont="1" applyBorder="1" applyAlignment="1">
      <alignment horizontal="left" vertical="top" wrapText="1"/>
    </xf>
    <xf numFmtId="0" fontId="14" fillId="0" borderId="1" xfId="40" applyFont="1" applyBorder="1" applyAlignment="1">
      <alignment horizontal="left" vertical="top"/>
    </xf>
    <xf numFmtId="49" fontId="14" fillId="0" borderId="1" xfId="40" applyNumberFormat="1" applyFont="1" applyBorder="1" applyAlignment="1">
      <alignment horizontal="left" vertical="top" wrapText="1"/>
    </xf>
    <xf numFmtId="4" fontId="6" fillId="0" borderId="1" xfId="40" applyNumberFormat="1" applyFont="1" applyBorder="1" applyAlignment="1">
      <alignment horizontal="right" vertical="top" wrapText="1"/>
    </xf>
    <xf numFmtId="4" fontId="6" fillId="0" borderId="31" xfId="40" applyNumberFormat="1" applyFont="1" applyBorder="1" applyAlignment="1">
      <alignment vertical="top"/>
    </xf>
    <xf numFmtId="4" fontId="14" fillId="0" borderId="29" xfId="40" applyNumberFormat="1" applyFont="1" applyBorder="1"/>
    <xf numFmtId="0" fontId="14" fillId="2" borderId="4" xfId="40" applyFont="1" applyFill="1" applyBorder="1" applyAlignment="1">
      <alignment horizontal="left" vertical="top"/>
    </xf>
    <xf numFmtId="0" fontId="14" fillId="2" borderId="4" xfId="40" applyFont="1" applyFill="1" applyBorder="1" applyAlignment="1">
      <alignment horizontal="left" vertical="top" wrapText="1"/>
    </xf>
    <xf numFmtId="4" fontId="14" fillId="2" borderId="4" xfId="40" applyNumberFormat="1" applyFont="1" applyFill="1" applyBorder="1" applyAlignment="1">
      <alignment horizontal="right" vertical="top" wrapText="1"/>
    </xf>
    <xf numFmtId="4" fontId="6" fillId="2" borderId="30" xfId="40" applyNumberFormat="1" applyFont="1" applyFill="1" applyBorder="1" applyAlignment="1">
      <alignment horizontal="right" vertical="top"/>
    </xf>
    <xf numFmtId="10" fontId="6" fillId="2" borderId="27" xfId="40" applyNumberFormat="1" applyFont="1" applyFill="1" applyBorder="1" applyAlignment="1">
      <alignment horizontal="right" vertical="top"/>
    </xf>
    <xf numFmtId="10" fontId="6" fillId="0" borderId="31" xfId="40" applyNumberFormat="1" applyFont="1" applyBorder="1"/>
    <xf numFmtId="4" fontId="22" fillId="0" borderId="29" xfId="40" applyNumberFormat="1" applyFont="1" applyBorder="1"/>
    <xf numFmtId="4" fontId="6" fillId="0" borderId="1" xfId="40" applyNumberFormat="1" applyFont="1" applyBorder="1"/>
    <xf numFmtId="4" fontId="14" fillId="0" borderId="4" xfId="40" applyNumberFormat="1" applyFont="1" applyBorder="1" applyAlignment="1">
      <alignment horizontal="right" vertical="top" wrapText="1"/>
    </xf>
    <xf numFmtId="4" fontId="6" fillId="0" borderId="30" xfId="40" applyNumberFormat="1" applyFont="1" applyBorder="1" applyAlignment="1">
      <alignment horizontal="right" vertical="top" wrapText="1"/>
    </xf>
    <xf numFmtId="4" fontId="14" fillId="0" borderId="16" xfId="40" applyNumberFormat="1" applyFont="1" applyBorder="1" applyAlignment="1">
      <alignment horizontal="right" vertical="top"/>
    </xf>
    <xf numFmtId="0" fontId="14" fillId="0" borderId="5" xfId="40" applyFont="1" applyBorder="1" applyAlignment="1">
      <alignment horizontal="left" vertical="top"/>
    </xf>
    <xf numFmtId="49" fontId="6" fillId="0" borderId="5" xfId="40" applyNumberFormat="1" applyFont="1" applyBorder="1" applyAlignment="1">
      <alignment horizontal="left" vertical="top" wrapText="1"/>
    </xf>
    <xf numFmtId="4" fontId="14" fillId="0" borderId="5" xfId="40" applyNumberFormat="1" applyFont="1" applyBorder="1" applyAlignment="1">
      <alignment horizontal="right" vertical="top" wrapText="1"/>
    </xf>
    <xf numFmtId="4" fontId="14" fillId="0" borderId="27" xfId="40" applyNumberFormat="1" applyFont="1" applyBorder="1" applyAlignment="1">
      <alignment vertical="top"/>
    </xf>
    <xf numFmtId="0" fontId="6" fillId="0" borderId="4" xfId="40" quotePrefix="1" applyFont="1" applyBorder="1" applyAlignment="1">
      <alignment horizontal="left" vertical="top"/>
    </xf>
    <xf numFmtId="0" fontId="6" fillId="0" borderId="4" xfId="40" applyFont="1" applyBorder="1" applyAlignment="1">
      <alignment horizontal="left" vertical="top" wrapText="1"/>
    </xf>
    <xf numFmtId="4" fontId="6" fillId="0" borderId="1" xfId="40" applyNumberFormat="1" applyFont="1" applyBorder="1" applyAlignment="1">
      <alignment horizontal="right" vertical="top"/>
    </xf>
    <xf numFmtId="10" fontId="6" fillId="0" borderId="1" xfId="40" applyNumberFormat="1" applyFont="1" applyBorder="1" applyAlignment="1">
      <alignment horizontal="right" vertical="top"/>
    </xf>
    <xf numFmtId="4" fontId="6" fillId="0" borderId="1" xfId="40" applyNumberFormat="1" applyFont="1" applyBorder="1" applyAlignment="1">
      <alignment vertical="top"/>
    </xf>
    <xf numFmtId="4" fontId="6" fillId="0" borderId="14" xfId="40" applyNumberFormat="1" applyFont="1" applyBorder="1" applyAlignment="1">
      <alignment vertical="top"/>
    </xf>
    <xf numFmtId="4" fontId="6" fillId="0" borderId="29" xfId="40" applyNumberFormat="1" applyFont="1" applyBorder="1" applyAlignment="1">
      <alignment vertical="top"/>
    </xf>
    <xf numFmtId="10" fontId="14" fillId="0" borderId="1" xfId="40" applyNumberFormat="1" applyFont="1" applyBorder="1" applyAlignment="1">
      <alignment vertical="top" wrapText="1"/>
    </xf>
    <xf numFmtId="0" fontId="6" fillId="0" borderId="1" xfId="40" quotePrefix="1" applyFont="1" applyBorder="1" applyAlignment="1">
      <alignment horizontal="left" vertical="top"/>
    </xf>
    <xf numFmtId="0" fontId="6" fillId="0" borderId="5" xfId="40" quotePrefix="1" applyFont="1" applyBorder="1" applyAlignment="1">
      <alignment horizontal="left" vertical="top"/>
    </xf>
    <xf numFmtId="0" fontId="6" fillId="0" borderId="5" xfId="40" applyFont="1" applyBorder="1" applyAlignment="1">
      <alignment horizontal="left" vertical="top" wrapText="1"/>
    </xf>
    <xf numFmtId="4" fontId="6" fillId="0" borderId="4" xfId="40" applyNumberFormat="1" applyFont="1" applyBorder="1" applyAlignment="1">
      <alignment horizontal="right" vertical="top" wrapText="1"/>
    </xf>
    <xf numFmtId="4" fontId="6" fillId="0" borderId="4" xfId="40" applyNumberFormat="1" applyFont="1" applyBorder="1" applyAlignment="1">
      <alignment horizontal="right" vertical="top"/>
    </xf>
    <xf numFmtId="10" fontId="6" fillId="0" borderId="4" xfId="40" applyNumberFormat="1" applyFont="1" applyBorder="1" applyAlignment="1">
      <alignment horizontal="right" vertical="top"/>
    </xf>
    <xf numFmtId="4" fontId="6" fillId="0" borderId="4" xfId="40" applyNumberFormat="1" applyFont="1" applyBorder="1" applyAlignment="1">
      <alignment vertical="top"/>
    </xf>
    <xf numFmtId="4" fontId="6" fillId="0" borderId="13" xfId="40" applyNumberFormat="1" applyFont="1" applyBorder="1" applyAlignment="1">
      <alignment vertical="top"/>
    </xf>
    <xf numFmtId="4" fontId="6" fillId="0" borderId="27" xfId="40" applyNumberFormat="1" applyFont="1" applyBorder="1" applyAlignment="1">
      <alignment vertical="top"/>
    </xf>
    <xf numFmtId="4" fontId="6" fillId="0" borderId="2" xfId="40" applyNumberFormat="1" applyFont="1" applyBorder="1" applyAlignment="1">
      <alignment vertical="top"/>
    </xf>
    <xf numFmtId="4" fontId="6" fillId="0" borderId="12" xfId="40" applyNumberFormat="1" applyFont="1" applyBorder="1" applyAlignment="1">
      <alignment vertical="top"/>
    </xf>
    <xf numFmtId="0" fontId="6" fillId="0" borderId="0" xfId="40" applyFont="1" applyBorder="1" applyAlignment="1">
      <alignment horizontal="left"/>
    </xf>
    <xf numFmtId="0" fontId="14" fillId="0" borderId="6" xfId="40" applyFont="1" applyBorder="1" applyAlignment="1">
      <alignment horizontal="left" vertical="top"/>
    </xf>
    <xf numFmtId="0" fontId="14" fillId="0" borderId="4" xfId="40" applyFont="1" applyBorder="1" applyAlignment="1">
      <alignment horizontal="left" vertical="top"/>
    </xf>
    <xf numFmtId="0" fontId="6" fillId="0" borderId="1" xfId="40" applyFont="1" applyBorder="1" applyAlignment="1">
      <alignment horizontal="left" vertical="top" wrapText="1"/>
    </xf>
    <xf numFmtId="49" fontId="6" fillId="0" borderId="1" xfId="40" quotePrefix="1" applyNumberFormat="1" applyFont="1" applyBorder="1" applyAlignment="1">
      <alignment horizontal="left" vertical="top"/>
    </xf>
    <xf numFmtId="49" fontId="6" fillId="0" borderId="6" xfId="40" applyNumberFormat="1" applyFont="1" applyBorder="1" applyAlignment="1">
      <alignment horizontal="left" vertical="top" wrapText="1"/>
    </xf>
    <xf numFmtId="4" fontId="14" fillId="0" borderId="6" xfId="40" applyNumberFormat="1" applyFont="1" applyBorder="1" applyAlignment="1">
      <alignment horizontal="right" vertical="top" wrapText="1"/>
    </xf>
    <xf numFmtId="4" fontId="14" fillId="0" borderId="42" xfId="40" applyNumberFormat="1" applyFont="1" applyBorder="1" applyAlignment="1">
      <alignment horizontal="right" vertical="top"/>
    </xf>
    <xf numFmtId="4" fontId="14" fillId="0" borderId="26" xfId="40" applyNumberFormat="1" applyFont="1" applyBorder="1" applyAlignment="1">
      <alignment vertical="top"/>
    </xf>
    <xf numFmtId="0" fontId="16" fillId="0" borderId="1" xfId="40" applyFont="1" applyBorder="1" applyAlignment="1">
      <alignment horizontal="left" vertical="top" wrapText="1"/>
    </xf>
    <xf numFmtId="49" fontId="15" fillId="2" borderId="1" xfId="40" applyNumberFormat="1" applyFont="1" applyFill="1" applyBorder="1" applyAlignment="1">
      <alignment horizontal="left" vertical="top"/>
    </xf>
    <xf numFmtId="10" fontId="14" fillId="0" borderId="28" xfId="40" applyNumberFormat="1" applyFont="1" applyBorder="1" applyAlignment="1">
      <alignment horizontal="right" vertical="top"/>
    </xf>
    <xf numFmtId="4" fontId="14" fillId="0" borderId="35" xfId="40" applyNumberFormat="1" applyFont="1" applyBorder="1" applyAlignment="1">
      <alignment vertical="top"/>
    </xf>
    <xf numFmtId="0" fontId="14" fillId="0" borderId="35" xfId="40" applyFont="1" applyBorder="1" applyAlignment="1">
      <alignment vertical="top"/>
    </xf>
    <xf numFmtId="10" fontId="14" fillId="0" borderId="15" xfId="40" applyNumberFormat="1" applyFont="1" applyBorder="1" applyAlignment="1">
      <alignment vertical="top"/>
    </xf>
    <xf numFmtId="10" fontId="14" fillId="0" borderId="27" xfId="40" applyNumberFormat="1" applyFont="1" applyBorder="1" applyAlignment="1">
      <alignment horizontal="right" vertical="top"/>
    </xf>
    <xf numFmtId="4" fontId="14" fillId="0" borderId="31" xfId="40" applyNumberFormat="1" applyFont="1" applyBorder="1" applyAlignment="1">
      <alignment vertical="top"/>
    </xf>
    <xf numFmtId="10" fontId="14" fillId="0" borderId="13" xfId="40" applyNumberFormat="1" applyFont="1" applyBorder="1" applyAlignment="1">
      <alignment vertical="top"/>
    </xf>
    <xf numFmtId="4" fontId="6" fillId="0" borderId="0" xfId="40" applyNumberFormat="1" applyFont="1" applyBorder="1" applyAlignment="1">
      <alignment horizontal="left" vertical="center"/>
    </xf>
    <xf numFmtId="4" fontId="14" fillId="2" borderId="1" xfId="40" applyNumberFormat="1" applyFont="1" applyFill="1" applyBorder="1"/>
    <xf numFmtId="0" fontId="6" fillId="0" borderId="0" xfId="40" applyFont="1" applyBorder="1" applyAlignment="1">
      <alignment horizontal="left"/>
    </xf>
    <xf numFmtId="0" fontId="6" fillId="0" borderId="1" xfId="40" applyFont="1" applyBorder="1" applyAlignment="1">
      <alignment wrapText="1"/>
    </xf>
    <xf numFmtId="49" fontId="6" fillId="0" borderId="4" xfId="40" quotePrefix="1" applyNumberFormat="1" applyFont="1" applyBorder="1" applyAlignment="1">
      <alignment horizontal="left" vertical="top"/>
    </xf>
    <xf numFmtId="4" fontId="14" fillId="0" borderId="6" xfId="40" applyNumberFormat="1" applyFont="1" applyBorder="1" applyAlignment="1">
      <alignment vertical="top"/>
    </xf>
    <xf numFmtId="4" fontId="14" fillId="0" borderId="4" xfId="40" applyNumberFormat="1" applyFont="1" applyBorder="1" applyAlignment="1">
      <alignment vertical="top"/>
    </xf>
    <xf numFmtId="4" fontId="15" fillId="0" borderId="1" xfId="40" applyNumberFormat="1" applyFont="1" applyBorder="1" applyAlignment="1">
      <alignment horizontal="right" vertical="center" wrapText="1"/>
    </xf>
    <xf numFmtId="4" fontId="15" fillId="2" borderId="1" xfId="40" applyNumberFormat="1" applyFont="1" applyFill="1" applyBorder="1" applyAlignment="1">
      <alignment horizontal="right" vertical="center"/>
    </xf>
    <xf numFmtId="10" fontId="15" fillId="2" borderId="1" xfId="40" applyNumberFormat="1" applyFont="1" applyFill="1" applyBorder="1" applyAlignment="1">
      <alignment horizontal="right" vertical="center"/>
    </xf>
    <xf numFmtId="4" fontId="15" fillId="0" borderId="1" xfId="40" applyNumberFormat="1" applyFont="1" applyBorder="1" applyAlignment="1">
      <alignment vertical="center"/>
    </xf>
    <xf numFmtId="10" fontId="15" fillId="0" borderId="1" xfId="40" applyNumberFormat="1" applyFont="1" applyBorder="1" applyAlignment="1">
      <alignment vertical="center"/>
    </xf>
    <xf numFmtId="0" fontId="15" fillId="0" borderId="1" xfId="40" applyFont="1" applyBorder="1"/>
    <xf numFmtId="10" fontId="15" fillId="0" borderId="1" xfId="40" applyNumberFormat="1" applyFont="1" applyBorder="1" applyAlignment="1">
      <alignment horizontal="right" vertical="center"/>
    </xf>
    <xf numFmtId="4" fontId="15" fillId="0" borderId="1" xfId="40" applyNumberFormat="1" applyFont="1" applyBorder="1"/>
    <xf numFmtId="0" fontId="14" fillId="5" borderId="21" xfId="40" applyFont="1" applyFill="1" applyBorder="1" applyAlignment="1">
      <alignment horizontal="left" vertical="top"/>
    </xf>
    <xf numFmtId="0" fontId="14" fillId="5" borderId="15" xfId="40" applyFont="1" applyFill="1" applyBorder="1" applyAlignment="1">
      <alignment horizontal="left" vertical="top"/>
    </xf>
    <xf numFmtId="0" fontId="14" fillId="5" borderId="3" xfId="40" applyFont="1" applyFill="1" applyBorder="1" applyAlignment="1">
      <alignment horizontal="left" vertical="top"/>
    </xf>
    <xf numFmtId="0" fontId="14" fillId="5" borderId="6" xfId="40" applyFont="1" applyFill="1" applyBorder="1" applyAlignment="1">
      <alignment horizontal="left" vertical="top" wrapText="1"/>
    </xf>
    <xf numFmtId="4" fontId="14" fillId="5" borderId="6" xfId="40" applyNumberFormat="1" applyFont="1" applyFill="1" applyBorder="1" applyAlignment="1">
      <alignment horizontal="right" vertical="top"/>
    </xf>
    <xf numFmtId="4" fontId="14" fillId="5" borderId="15" xfId="40" applyNumberFormat="1" applyFont="1" applyFill="1" applyBorder="1" applyAlignment="1">
      <alignment horizontal="right" vertical="top"/>
    </xf>
    <xf numFmtId="4" fontId="14" fillId="5" borderId="26" xfId="40" applyNumberFormat="1" applyFont="1" applyFill="1" applyBorder="1" applyAlignment="1">
      <alignment horizontal="right" vertical="top"/>
    </xf>
    <xf numFmtId="4" fontId="33" fillId="5" borderId="3" xfId="40" applyNumberFormat="1" applyFont="1" applyFill="1" applyBorder="1" applyAlignment="1">
      <alignment horizontal="right" vertical="top"/>
    </xf>
    <xf numFmtId="10" fontId="14" fillId="5" borderId="6" xfId="40" applyNumberFormat="1" applyFont="1" applyFill="1" applyBorder="1" applyAlignment="1">
      <alignment horizontal="right" vertical="top"/>
    </xf>
    <xf numFmtId="0" fontId="16" fillId="5" borderId="1" xfId="40" applyFont="1" applyFill="1" applyBorder="1" applyAlignment="1">
      <alignment horizontal="left" vertical="top"/>
    </xf>
    <xf numFmtId="0" fontId="16" fillId="5" borderId="1" xfId="40" applyFont="1" applyFill="1" applyBorder="1" applyAlignment="1">
      <alignment horizontal="left" vertical="top" wrapText="1"/>
    </xf>
    <xf numFmtId="4" fontId="16" fillId="5" borderId="1" xfId="40" applyNumberFormat="1" applyFont="1" applyFill="1" applyBorder="1" applyAlignment="1">
      <alignment horizontal="right" vertical="top" wrapText="1"/>
    </xf>
    <xf numFmtId="4" fontId="16" fillId="5" borderId="14" xfId="40" applyNumberFormat="1" applyFont="1" applyFill="1" applyBorder="1" applyAlignment="1">
      <alignment horizontal="right" vertical="top" wrapText="1"/>
    </xf>
    <xf numFmtId="4" fontId="16" fillId="5" borderId="29" xfId="40" applyNumberFormat="1" applyFont="1" applyFill="1" applyBorder="1" applyAlignment="1">
      <alignment horizontal="right" vertical="top" wrapText="1"/>
    </xf>
    <xf numFmtId="4" fontId="34" fillId="5" borderId="2" xfId="40" applyNumberFormat="1" applyFont="1" applyFill="1" applyBorder="1" applyAlignment="1">
      <alignment horizontal="right" vertical="top" wrapText="1"/>
    </xf>
    <xf numFmtId="10" fontId="16" fillId="5" borderId="1" xfId="40" applyNumberFormat="1" applyFont="1" applyFill="1" applyBorder="1" applyAlignment="1">
      <alignment horizontal="right" vertical="top" wrapText="1"/>
    </xf>
    <xf numFmtId="0" fontId="14" fillId="5" borderId="24" xfId="40" applyFont="1" applyFill="1" applyBorder="1" applyAlignment="1">
      <alignment horizontal="left" vertical="top"/>
    </xf>
    <xf numFmtId="0" fontId="14" fillId="5" borderId="11" xfId="40" applyFont="1" applyFill="1" applyBorder="1" applyAlignment="1">
      <alignment horizontal="left" vertical="top"/>
    </xf>
    <xf numFmtId="0" fontId="14" fillId="5" borderId="2" xfId="40" applyFont="1" applyFill="1" applyBorder="1" applyAlignment="1">
      <alignment horizontal="left" vertical="top"/>
    </xf>
    <xf numFmtId="0" fontId="14" fillId="5" borderId="1" xfId="40" applyFont="1" applyFill="1" applyBorder="1" applyAlignment="1">
      <alignment horizontal="left" vertical="top" wrapText="1"/>
    </xf>
    <xf numFmtId="4" fontId="14" fillId="5" borderId="1" xfId="40" applyNumberFormat="1" applyFont="1" applyFill="1" applyBorder="1" applyAlignment="1">
      <alignment horizontal="right" vertical="top" wrapText="1"/>
    </xf>
    <xf numFmtId="4" fontId="14" fillId="5" borderId="14" xfId="40" applyNumberFormat="1" applyFont="1" applyFill="1" applyBorder="1" applyAlignment="1">
      <alignment horizontal="right" vertical="top" wrapText="1"/>
    </xf>
    <xf numFmtId="4" fontId="14" fillId="5" borderId="26" xfId="40" applyNumberFormat="1" applyFont="1" applyFill="1" applyBorder="1" applyAlignment="1">
      <alignment horizontal="right" vertical="top" wrapText="1"/>
    </xf>
    <xf numFmtId="4" fontId="33" fillId="5" borderId="26" xfId="40" applyNumberFormat="1" applyFont="1" applyFill="1" applyBorder="1" applyAlignment="1">
      <alignment horizontal="right" vertical="top" wrapText="1"/>
    </xf>
    <xf numFmtId="10" fontId="14" fillId="5" borderId="35" xfId="40" applyNumberFormat="1" applyFont="1" applyFill="1" applyBorder="1" applyAlignment="1">
      <alignment horizontal="right" vertical="top" wrapText="1"/>
    </xf>
    <xf numFmtId="4" fontId="14" fillId="5" borderId="6" xfId="40" applyNumberFormat="1" applyFont="1" applyFill="1" applyBorder="1" applyAlignment="1">
      <alignment horizontal="right" vertical="top" wrapText="1"/>
    </xf>
    <xf numFmtId="0" fontId="15" fillId="5" borderId="1" xfId="40" applyFont="1" applyFill="1" applyBorder="1" applyAlignment="1">
      <alignment horizontal="left" vertical="top" wrapText="1"/>
    </xf>
    <xf numFmtId="4" fontId="15" fillId="5" borderId="1" xfId="40" applyNumberFormat="1" applyFont="1" applyFill="1" applyBorder="1" applyAlignment="1">
      <alignment horizontal="right" vertical="top" wrapText="1"/>
    </xf>
    <xf numFmtId="4" fontId="30" fillId="5" borderId="29" xfId="40" applyNumberFormat="1" applyFont="1" applyFill="1" applyBorder="1" applyAlignment="1">
      <alignment horizontal="right" vertical="top" wrapText="1"/>
    </xf>
    <xf numFmtId="10" fontId="15" fillId="5" borderId="31" xfId="40" applyNumberFormat="1" applyFont="1" applyFill="1" applyBorder="1" applyAlignment="1">
      <alignment horizontal="right" vertical="top" wrapText="1"/>
    </xf>
    <xf numFmtId="0" fontId="3" fillId="0" borderId="0" xfId="41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13" fillId="0" borderId="0" xfId="40" applyFont="1" applyBorder="1" applyAlignment="1">
      <alignment horizontal="center" vertical="center" wrapText="1"/>
    </xf>
    <xf numFmtId="0" fontId="17" fillId="0" borderId="9" xfId="40" applyFont="1" applyBorder="1" applyAlignment="1">
      <alignment horizontal="center" vertical="center"/>
    </xf>
    <xf numFmtId="4" fontId="17" fillId="0" borderId="19" xfId="40" applyNumberFormat="1" applyFont="1" applyBorder="1" applyAlignment="1">
      <alignment horizontal="center" vertical="center"/>
    </xf>
    <xf numFmtId="0" fontId="17" fillId="0" borderId="19" xfId="40" applyFont="1" applyBorder="1" applyAlignment="1">
      <alignment horizontal="center" vertical="center"/>
    </xf>
    <xf numFmtId="0" fontId="15" fillId="0" borderId="1" xfId="40" applyFont="1" applyBorder="1" applyAlignment="1">
      <alignment horizontal="center" vertical="center"/>
    </xf>
    <xf numFmtId="0" fontId="15" fillId="0" borderId="1" xfId="40" applyFont="1" applyBorder="1" applyAlignment="1">
      <alignment horizontal="center" vertical="center" wrapText="1"/>
    </xf>
    <xf numFmtId="0" fontId="14" fillId="0" borderId="29" xfId="40" applyFont="1" applyBorder="1" applyAlignment="1">
      <alignment horizontal="center" vertical="center" wrapText="1"/>
    </xf>
    <xf numFmtId="0" fontId="31" fillId="0" borderId="1" xfId="40" applyFont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 wrapText="1"/>
    </xf>
    <xf numFmtId="0" fontId="6" fillId="0" borderId="1" xfId="40" applyFont="1" applyBorder="1" applyAlignment="1">
      <alignment horizontal="center" vertical="center" wrapText="1"/>
    </xf>
    <xf numFmtId="0" fontId="20" fillId="0" borderId="1" xfId="40" applyFont="1" applyBorder="1" applyAlignment="1">
      <alignment horizontal="center" vertical="center"/>
    </xf>
    <xf numFmtId="0" fontId="6" fillId="2" borderId="0" xfId="40" applyFont="1" applyFill="1" applyAlignment="1">
      <alignment horizontal="left"/>
    </xf>
    <xf numFmtId="0" fontId="6" fillId="2" borderId="0" xfId="40" applyFont="1" applyFill="1" applyAlignment="1">
      <alignment horizontal="left" vertical="top" wrapText="1"/>
    </xf>
    <xf numFmtId="0" fontId="6" fillId="0" borderId="1" xfId="40" applyFont="1" applyBorder="1" applyAlignment="1">
      <alignment horizontal="center" vertical="center"/>
    </xf>
    <xf numFmtId="0" fontId="4" fillId="0" borderId="0" xfId="40" applyFont="1" applyAlignment="1">
      <alignment horizontal="right" vertical="top"/>
    </xf>
    <xf numFmtId="0" fontId="14" fillId="0" borderId="41" xfId="40" applyFont="1" applyBorder="1" applyAlignment="1">
      <alignment horizontal="left" vertical="top" wrapText="1"/>
    </xf>
    <xf numFmtId="0" fontId="15" fillId="2" borderId="0" xfId="40" applyFont="1" applyFill="1" applyAlignment="1">
      <alignment horizontal="left" vertical="center" wrapText="1"/>
    </xf>
    <xf numFmtId="0" fontId="6" fillId="0" borderId="0" xfId="40" applyFont="1" applyAlignment="1">
      <alignment horizontal="center" vertical="top" wrapText="1"/>
    </xf>
    <xf numFmtId="0" fontId="14" fillId="0" borderId="0" xfId="40" applyFont="1" applyAlignment="1">
      <alignment horizontal="left" vertical="center" wrapText="1"/>
    </xf>
    <xf numFmtId="0" fontId="16" fillId="0" borderId="0" xfId="40" applyFont="1" applyBorder="1" applyAlignment="1">
      <alignment horizontal="left" vertical="center" wrapText="1"/>
    </xf>
    <xf numFmtId="0" fontId="6" fillId="0" borderId="0" xfId="40" applyFont="1" applyBorder="1" applyAlignment="1">
      <alignment horizontal="left"/>
    </xf>
    <xf numFmtId="0" fontId="6" fillId="0" borderId="0" xfId="40" applyFont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3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 3" xfId="16"/>
    <cellStyle name="Normalny 20" xfId="17"/>
    <cellStyle name="Normalny 20 2" xfId="18"/>
    <cellStyle name="Normalny 21" xfId="19"/>
    <cellStyle name="Normalny 22" xfId="20"/>
    <cellStyle name="Normalny 23" xfId="21"/>
    <cellStyle name="Normalny 24" xfId="22"/>
    <cellStyle name="Normalny 25" xfId="23"/>
    <cellStyle name="Normalny 26" xfId="24"/>
    <cellStyle name="Normalny 27" xfId="1"/>
    <cellStyle name="Normalny 28" xfId="25"/>
    <cellStyle name="Normalny 29" xfId="26"/>
    <cellStyle name="Normalny 3" xfId="27"/>
    <cellStyle name="Normalny 3 2" xfId="28"/>
    <cellStyle name="Normalny 30" xfId="42"/>
    <cellStyle name="Normalny 4" xfId="29"/>
    <cellStyle name="Normalny 4 2" xfId="30"/>
    <cellStyle name="Normalny 5" xfId="31"/>
    <cellStyle name="Normalny 5 2" xfId="32"/>
    <cellStyle name="Normalny 5 3" xfId="33"/>
    <cellStyle name="Normalny 5 3 2" xfId="34"/>
    <cellStyle name="Normalny 6" xfId="35"/>
    <cellStyle name="Normalny 7" xfId="36"/>
    <cellStyle name="Normalny 7 2" xfId="37"/>
    <cellStyle name="Normalny 8" xfId="38"/>
    <cellStyle name="Normalny 9" xfId="39"/>
    <cellStyle name="Normalny_DOCHODY  WYDATKI 2011" xfId="40"/>
    <cellStyle name="Normalny_Załacznik 2010" xfId="4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"/>
  <sheetViews>
    <sheetView tabSelected="1" topLeftCell="A2" workbookViewId="0">
      <selection activeCell="D10" sqref="D10"/>
    </sheetView>
  </sheetViews>
  <sheetFormatPr defaultRowHeight="12.75" x14ac:dyDescent="0.2"/>
  <cols>
    <col min="1" max="1" width="4" style="1" customWidth="1"/>
    <col min="2" max="2" width="7.28515625" style="1" customWidth="1"/>
    <col min="3" max="3" width="6" style="1" customWidth="1"/>
    <col min="4" max="4" width="40.42578125" style="1" customWidth="1"/>
    <col min="5" max="5" width="12.140625" style="1" customWidth="1"/>
    <col min="6" max="6" width="11.42578125" style="1" hidden="1" customWidth="1"/>
    <col min="7" max="7" width="7.7109375" style="1" hidden="1" customWidth="1"/>
    <col min="8" max="8" width="10.5703125" style="1" hidden="1" customWidth="1"/>
    <col min="9" max="9" width="8.85546875" style="1" hidden="1" customWidth="1"/>
    <col min="10" max="10" width="12.7109375" style="1" bestFit="1" customWidth="1"/>
    <col min="11" max="11" width="11.7109375" style="1" hidden="1" customWidth="1"/>
    <col min="12" max="12" width="8" style="1" customWidth="1"/>
    <col min="13" max="14" width="10.140625" style="1" customWidth="1"/>
    <col min="15" max="15" width="10.28515625" style="1" customWidth="1"/>
    <col min="16" max="16" width="12.42578125" style="1" customWidth="1"/>
    <col min="17" max="16384" width="9.140625" style="1"/>
  </cols>
  <sheetData>
    <row r="1" spans="1:15" hidden="1" x14ac:dyDescent="0.2">
      <c r="D1" s="225" t="s">
        <v>24</v>
      </c>
      <c r="E1" s="225"/>
      <c r="F1" s="225"/>
      <c r="G1" s="225"/>
      <c r="H1" s="225"/>
    </row>
    <row r="2" spans="1:15" ht="18" customHeight="1" x14ac:dyDescent="0.2">
      <c r="J2" s="241" t="s">
        <v>41</v>
      </c>
      <c r="K2" s="241"/>
      <c r="L2" s="241"/>
      <c r="M2" s="241"/>
      <c r="N2" s="241"/>
      <c r="O2" s="241"/>
    </row>
    <row r="3" spans="1:15" ht="30.75" customHeight="1" x14ac:dyDescent="0.2">
      <c r="A3" s="226" t="s">
        <v>58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5" ht="18.75" customHeight="1" x14ac:dyDescent="0.2">
      <c r="A4" s="227" t="s">
        <v>16</v>
      </c>
      <c r="B4" s="227"/>
      <c r="C4" s="227"/>
      <c r="D4" s="227"/>
      <c r="E4" s="2"/>
      <c r="F4" s="2"/>
      <c r="G4" s="2"/>
    </row>
    <row r="5" spans="1:15" ht="27" customHeight="1" x14ac:dyDescent="0.2">
      <c r="A5" s="237" t="s">
        <v>0</v>
      </c>
      <c r="B5" s="237" t="s">
        <v>1</v>
      </c>
      <c r="C5" s="237" t="s">
        <v>11</v>
      </c>
      <c r="D5" s="231" t="s">
        <v>13</v>
      </c>
      <c r="E5" s="232" t="s">
        <v>61</v>
      </c>
      <c r="F5" s="31"/>
      <c r="G5" s="31"/>
      <c r="H5" s="32"/>
      <c r="I5" s="33"/>
      <c r="J5" s="233" t="s">
        <v>59</v>
      </c>
      <c r="K5" s="34"/>
      <c r="L5" s="234" t="s">
        <v>7</v>
      </c>
      <c r="M5" s="235" t="s">
        <v>8</v>
      </c>
      <c r="N5" s="35" t="s">
        <v>10</v>
      </c>
      <c r="O5" s="240" t="s">
        <v>26</v>
      </c>
    </row>
    <row r="6" spans="1:15" ht="25.5" customHeight="1" x14ac:dyDescent="0.2">
      <c r="A6" s="237"/>
      <c r="B6" s="237"/>
      <c r="C6" s="237"/>
      <c r="D6" s="231"/>
      <c r="E6" s="232"/>
      <c r="F6" s="36" t="s">
        <v>17</v>
      </c>
      <c r="G6" s="37" t="s">
        <v>7</v>
      </c>
      <c r="H6" s="38" t="s">
        <v>25</v>
      </c>
      <c r="I6" s="39" t="s">
        <v>26</v>
      </c>
      <c r="J6" s="233"/>
      <c r="K6" s="34"/>
      <c r="L6" s="234"/>
      <c r="M6" s="236"/>
      <c r="N6" s="183" t="s">
        <v>34</v>
      </c>
      <c r="O6" s="240"/>
    </row>
    <row r="7" spans="1:15" s="24" customFormat="1" ht="25.5" x14ac:dyDescent="0.2">
      <c r="A7" s="195">
        <v>900</v>
      </c>
      <c r="B7" s="196"/>
      <c r="C7" s="197"/>
      <c r="D7" s="198" t="s">
        <v>14</v>
      </c>
      <c r="E7" s="199">
        <f>E8</f>
        <v>6636809.5199999996</v>
      </c>
      <c r="F7" s="199">
        <f t="shared" ref="F7:K7" si="0">F8</f>
        <v>0</v>
      </c>
      <c r="G7" s="199">
        <f t="shared" si="0"/>
        <v>0</v>
      </c>
      <c r="H7" s="199">
        <f t="shared" si="0"/>
        <v>0</v>
      </c>
      <c r="I7" s="200">
        <f t="shared" si="0"/>
        <v>0</v>
      </c>
      <c r="J7" s="201">
        <f t="shared" si="0"/>
        <v>5776018.9000000004</v>
      </c>
      <c r="K7" s="202">
        <f t="shared" si="0"/>
        <v>0</v>
      </c>
      <c r="L7" s="203">
        <f>J7/E7</f>
        <v>0.87030053862386592</v>
      </c>
      <c r="M7" s="199">
        <f>M8</f>
        <v>710197.4</v>
      </c>
      <c r="N7" s="199">
        <f t="shared" ref="N7:O7" si="1">N8</f>
        <v>629488.9</v>
      </c>
      <c r="O7" s="199">
        <f t="shared" si="1"/>
        <v>44569.81</v>
      </c>
    </row>
    <row r="8" spans="1:15" x14ac:dyDescent="0.2">
      <c r="A8" s="40"/>
      <c r="B8" s="204">
        <v>90002</v>
      </c>
      <c r="C8" s="204"/>
      <c r="D8" s="205" t="s">
        <v>15</v>
      </c>
      <c r="E8" s="206">
        <f>E9+E11+E14</f>
        <v>6636809.5199999996</v>
      </c>
      <c r="F8" s="206">
        <f t="shared" ref="F8:K8" si="2">F9+F11+F14</f>
        <v>0</v>
      </c>
      <c r="G8" s="206">
        <f t="shared" si="2"/>
        <v>0</v>
      </c>
      <c r="H8" s="206">
        <f t="shared" si="2"/>
        <v>0</v>
      </c>
      <c r="I8" s="207">
        <f t="shared" si="2"/>
        <v>0</v>
      </c>
      <c r="J8" s="208">
        <f>J9+J10+J11+J13+J14+J12</f>
        <v>5776018.9000000004</v>
      </c>
      <c r="K8" s="209">
        <f t="shared" si="2"/>
        <v>0</v>
      </c>
      <c r="L8" s="210">
        <f>J8/E8</f>
        <v>0.87030053862386592</v>
      </c>
      <c r="M8" s="206">
        <f>M9+M10+M11+M12+M13+M14</f>
        <v>710197.4</v>
      </c>
      <c r="N8" s="206">
        <f t="shared" ref="N8:O8" si="3">N9+N11+N14</f>
        <v>629488.9</v>
      </c>
      <c r="O8" s="206">
        <f t="shared" si="3"/>
        <v>44569.81</v>
      </c>
    </row>
    <row r="9" spans="1:15" ht="38.25" x14ac:dyDescent="0.2">
      <c r="A9" s="41"/>
      <c r="B9" s="42"/>
      <c r="C9" s="143" t="s">
        <v>19</v>
      </c>
      <c r="D9" s="144" t="s">
        <v>27</v>
      </c>
      <c r="E9" s="125">
        <v>6624809.5199999996</v>
      </c>
      <c r="F9" s="145"/>
      <c r="G9" s="146">
        <f>F9/E9</f>
        <v>0</v>
      </c>
      <c r="H9" s="147"/>
      <c r="I9" s="148"/>
      <c r="J9" s="149">
        <v>5744948.0300000003</v>
      </c>
      <c r="K9" s="160"/>
      <c r="L9" s="150">
        <f>J9/E9</f>
        <v>0.86718689988840625</v>
      </c>
      <c r="M9" s="147">
        <v>634431.4</v>
      </c>
      <c r="N9" s="147">
        <v>629488.9</v>
      </c>
      <c r="O9" s="147">
        <v>44569.81</v>
      </c>
    </row>
    <row r="10" spans="1:15" ht="38.25" x14ac:dyDescent="0.2">
      <c r="A10" s="41"/>
      <c r="B10" s="182"/>
      <c r="C10" s="184" t="s">
        <v>63</v>
      </c>
      <c r="D10" s="144" t="s">
        <v>64</v>
      </c>
      <c r="E10" s="125">
        <v>0</v>
      </c>
      <c r="F10" s="145"/>
      <c r="G10" s="146"/>
      <c r="H10" s="147"/>
      <c r="I10" s="148"/>
      <c r="J10" s="149">
        <v>0</v>
      </c>
      <c r="K10" s="160"/>
      <c r="L10" s="150">
        <v>0</v>
      </c>
      <c r="M10" s="147">
        <v>7200</v>
      </c>
      <c r="N10" s="147">
        <v>7200</v>
      </c>
      <c r="O10" s="147">
        <v>0</v>
      </c>
    </row>
    <row r="11" spans="1:15" ht="25.5" x14ac:dyDescent="0.2">
      <c r="A11" s="41"/>
      <c r="B11" s="42"/>
      <c r="C11" s="151" t="s">
        <v>42</v>
      </c>
      <c r="D11" s="165" t="s">
        <v>43</v>
      </c>
      <c r="E11" s="145">
        <v>12000</v>
      </c>
      <c r="F11" s="145"/>
      <c r="G11" s="146">
        <f>F11/E11</f>
        <v>0</v>
      </c>
      <c r="H11" s="147">
        <v>0</v>
      </c>
      <c r="I11" s="148">
        <v>0</v>
      </c>
      <c r="J11" s="149">
        <v>16998.16</v>
      </c>
      <c r="K11" s="160"/>
      <c r="L11" s="150">
        <f>J11/E11</f>
        <v>1.4165133333333333</v>
      </c>
      <c r="M11" s="147">
        <v>0</v>
      </c>
      <c r="N11" s="147">
        <v>0</v>
      </c>
      <c r="O11" s="147">
        <v>0</v>
      </c>
    </row>
    <row r="12" spans="1:15" ht="63.75" x14ac:dyDescent="0.2">
      <c r="A12" s="41"/>
      <c r="B12" s="162"/>
      <c r="C12" s="166" t="s">
        <v>44</v>
      </c>
      <c r="D12" s="165" t="s">
        <v>45</v>
      </c>
      <c r="E12" s="155">
        <v>0</v>
      </c>
      <c r="F12" s="155"/>
      <c r="G12" s="156"/>
      <c r="H12" s="157"/>
      <c r="I12" s="158"/>
      <c r="J12" s="159">
        <v>585.36</v>
      </c>
      <c r="K12" s="161"/>
      <c r="L12" s="150">
        <v>0</v>
      </c>
      <c r="M12" s="157">
        <v>0</v>
      </c>
      <c r="N12" s="157">
        <v>0</v>
      </c>
      <c r="O12" s="157">
        <v>0</v>
      </c>
    </row>
    <row r="13" spans="1:15" x14ac:dyDescent="0.2">
      <c r="A13" s="41"/>
      <c r="B13" s="182"/>
      <c r="C13" s="166" t="s">
        <v>65</v>
      </c>
      <c r="D13" s="165" t="s">
        <v>66</v>
      </c>
      <c r="E13" s="155">
        <v>0</v>
      </c>
      <c r="F13" s="155"/>
      <c r="G13" s="156"/>
      <c r="H13" s="157"/>
      <c r="I13" s="158"/>
      <c r="J13" s="159">
        <v>122</v>
      </c>
      <c r="K13" s="161"/>
      <c r="L13" s="150">
        <v>0</v>
      </c>
      <c r="M13" s="157">
        <v>278</v>
      </c>
      <c r="N13" s="157">
        <v>0</v>
      </c>
      <c r="O13" s="157">
        <v>0</v>
      </c>
    </row>
    <row r="14" spans="1:15" ht="26.25" thickBot="1" x14ac:dyDescent="0.25">
      <c r="A14" s="41"/>
      <c r="B14" s="42"/>
      <c r="C14" s="152" t="s">
        <v>20</v>
      </c>
      <c r="D14" s="153" t="s">
        <v>28</v>
      </c>
      <c r="E14" s="154">
        <v>0</v>
      </c>
      <c r="F14" s="155"/>
      <c r="G14" s="156">
        <v>0</v>
      </c>
      <c r="H14" s="157"/>
      <c r="I14" s="158">
        <v>0</v>
      </c>
      <c r="J14" s="159">
        <v>13365.35</v>
      </c>
      <c r="K14" s="161"/>
      <c r="L14" s="150">
        <v>0</v>
      </c>
      <c r="M14" s="157">
        <v>68288</v>
      </c>
      <c r="N14" s="157">
        <v>0</v>
      </c>
      <c r="O14" s="157">
        <v>0</v>
      </c>
    </row>
    <row r="15" spans="1:15" ht="21" customHeight="1" thickBot="1" x14ac:dyDescent="0.3">
      <c r="A15" s="43"/>
      <c r="B15" s="44"/>
      <c r="C15" s="45"/>
      <c r="D15" s="46" t="s">
        <v>12</v>
      </c>
      <c r="E15" s="47">
        <f>E7</f>
        <v>6636809.5199999996</v>
      </c>
      <c r="F15" s="47">
        <f t="shared" ref="F15:K15" si="4">F7</f>
        <v>0</v>
      </c>
      <c r="G15" s="47">
        <f t="shared" si="4"/>
        <v>0</v>
      </c>
      <c r="H15" s="47">
        <f t="shared" si="4"/>
        <v>0</v>
      </c>
      <c r="I15" s="48">
        <f t="shared" si="4"/>
        <v>0</v>
      </c>
      <c r="J15" s="49">
        <f>J7</f>
        <v>5776018.9000000004</v>
      </c>
      <c r="K15" s="50">
        <f t="shared" si="4"/>
        <v>0</v>
      </c>
      <c r="L15" s="51">
        <f>J15/E15</f>
        <v>0.87030053862386592</v>
      </c>
      <c r="M15" s="47">
        <f>M7</f>
        <v>710197.4</v>
      </c>
      <c r="N15" s="47">
        <f t="shared" ref="N15:O15" si="5">N7</f>
        <v>629488.9</v>
      </c>
      <c r="O15" s="47">
        <f t="shared" si="5"/>
        <v>44569.81</v>
      </c>
    </row>
    <row r="16" spans="1:15" ht="20.25" customHeight="1" thickBot="1" x14ac:dyDescent="0.25">
      <c r="A16" s="228" t="s">
        <v>18</v>
      </c>
      <c r="B16" s="228"/>
      <c r="C16" s="228"/>
      <c r="D16" s="228"/>
      <c r="E16" s="3"/>
      <c r="F16" s="229"/>
      <c r="G16" s="230"/>
      <c r="H16" s="230"/>
      <c r="J16" s="5"/>
      <c r="K16" s="4"/>
    </row>
    <row r="17" spans="1:16" ht="42" customHeight="1" thickBot="1" x14ac:dyDescent="0.25">
      <c r="A17" s="52" t="s">
        <v>0</v>
      </c>
      <c r="B17" s="53" t="s">
        <v>1</v>
      </c>
      <c r="C17" s="53" t="s">
        <v>11</v>
      </c>
      <c r="D17" s="54" t="s">
        <v>13</v>
      </c>
      <c r="E17" s="55" t="s">
        <v>62</v>
      </c>
      <c r="F17" s="56" t="s">
        <v>17</v>
      </c>
      <c r="G17" s="57" t="s">
        <v>7</v>
      </c>
      <c r="H17" s="58" t="s">
        <v>23</v>
      </c>
      <c r="I17" s="59" t="s">
        <v>29</v>
      </c>
      <c r="J17" s="60" t="s">
        <v>59</v>
      </c>
      <c r="K17" s="61"/>
      <c r="L17" s="62" t="s">
        <v>7</v>
      </c>
      <c r="M17" s="63" t="s">
        <v>36</v>
      </c>
      <c r="N17" s="10"/>
      <c r="O17" s="11"/>
    </row>
    <row r="18" spans="1:16" ht="25.5" x14ac:dyDescent="0.2">
      <c r="A18" s="211">
        <v>900</v>
      </c>
      <c r="B18" s="212"/>
      <c r="C18" s="213"/>
      <c r="D18" s="214" t="s">
        <v>14</v>
      </c>
      <c r="E18" s="215">
        <f>E19</f>
        <v>6625584</v>
      </c>
      <c r="F18" s="215" t="e">
        <f t="shared" ref="F18:K18" si="6">F19</f>
        <v>#REF!</v>
      </c>
      <c r="G18" s="215" t="e">
        <f t="shared" si="6"/>
        <v>#REF!</v>
      </c>
      <c r="H18" s="215" t="e">
        <f t="shared" si="6"/>
        <v>#REF!</v>
      </c>
      <c r="I18" s="216" t="e">
        <f t="shared" si="6"/>
        <v>#REF!</v>
      </c>
      <c r="J18" s="217">
        <f t="shared" si="6"/>
        <v>6133857.54</v>
      </c>
      <c r="K18" s="218" t="e">
        <f t="shared" si="6"/>
        <v>#REF!</v>
      </c>
      <c r="L18" s="219">
        <f>J18/E18</f>
        <v>0.92578368035179992</v>
      </c>
      <c r="M18" s="220">
        <f>M19</f>
        <v>349723.06000000006</v>
      </c>
      <c r="N18" s="29"/>
      <c r="O18" s="30"/>
      <c r="P18" s="26"/>
    </row>
    <row r="19" spans="1:16" x14ac:dyDescent="0.2">
      <c r="A19" s="64"/>
      <c r="B19" s="204">
        <v>90002</v>
      </c>
      <c r="C19" s="204"/>
      <c r="D19" s="221" t="s">
        <v>15</v>
      </c>
      <c r="E19" s="222">
        <f t="shared" ref="E19:J19" si="7">E20+E21+E22+E23+E24+E25+E31+E32+E33+E34</f>
        <v>6625584</v>
      </c>
      <c r="F19" s="222" t="e">
        <f t="shared" si="7"/>
        <v>#REF!</v>
      </c>
      <c r="G19" s="222" t="e">
        <f t="shared" si="7"/>
        <v>#REF!</v>
      </c>
      <c r="H19" s="222" t="e">
        <f t="shared" si="7"/>
        <v>#REF!</v>
      </c>
      <c r="I19" s="222" t="e">
        <f t="shared" si="7"/>
        <v>#REF!</v>
      </c>
      <c r="J19" s="222">
        <f t="shared" si="7"/>
        <v>6133857.54</v>
      </c>
      <c r="K19" s="223" t="e">
        <f>K24+K25+#REF!+K20+K21+K22+K23+K33+K34</f>
        <v>#REF!</v>
      </c>
      <c r="L19" s="224">
        <f>J19/E19</f>
        <v>0.92578368035179992</v>
      </c>
      <c r="M19" s="222">
        <f>M21+M22+M23+M25</f>
        <v>349723.06000000006</v>
      </c>
      <c r="N19" s="22"/>
      <c r="O19" s="23"/>
    </row>
    <row r="20" spans="1:16" x14ac:dyDescent="0.2">
      <c r="A20" s="65"/>
      <c r="B20" s="66"/>
      <c r="C20" s="164">
        <v>4010</v>
      </c>
      <c r="D20" s="113" t="s">
        <v>2</v>
      </c>
      <c r="E20" s="114">
        <v>159385.91</v>
      </c>
      <c r="F20" s="114" t="e">
        <f>#REF!+#REF!+#REF!+#REF!+#REF!</f>
        <v>#REF!</v>
      </c>
      <c r="G20" s="114" t="e">
        <f>#REF!+#REF!+#REF!+#REF!+#REF!</f>
        <v>#REF!</v>
      </c>
      <c r="H20" s="114" t="e">
        <f>#REF!+#REF!+#REF!+#REF!+#REF!</f>
        <v>#REF!</v>
      </c>
      <c r="I20" s="115" t="e">
        <f>#REF!+#REF!+#REF!+#REF!+#REF!</f>
        <v>#REF!</v>
      </c>
      <c r="J20" s="116">
        <v>159385.91</v>
      </c>
      <c r="K20" s="117" t="e">
        <f>#REF!+#REF!+#REF!+#REF!+#REF!</f>
        <v>#REF!</v>
      </c>
      <c r="L20" s="118">
        <f>J20/E20</f>
        <v>1</v>
      </c>
      <c r="M20" s="114">
        <v>0</v>
      </c>
      <c r="N20" s="27"/>
      <c r="O20" s="28"/>
    </row>
    <row r="21" spans="1:16" x14ac:dyDescent="0.2">
      <c r="A21" s="65"/>
      <c r="B21" s="67"/>
      <c r="C21" s="119" t="s">
        <v>21</v>
      </c>
      <c r="D21" s="120" t="s">
        <v>22</v>
      </c>
      <c r="E21" s="114">
        <v>13153.21</v>
      </c>
      <c r="F21" s="114" t="e">
        <f>#REF!+#REF!+#REF!+#REF!</f>
        <v>#REF!</v>
      </c>
      <c r="G21" s="114" t="e">
        <f>#REF!+#REF!+#REF!+#REF!</f>
        <v>#REF!</v>
      </c>
      <c r="H21" s="114" t="e">
        <f>#REF!+#REF!+#REF!+#REF!</f>
        <v>#REF!</v>
      </c>
      <c r="I21" s="115" t="e">
        <f>#REF!+#REF!+#REF!+#REF!</f>
        <v>#REF!</v>
      </c>
      <c r="J21" s="116">
        <v>12820.09</v>
      </c>
      <c r="K21" s="117" t="e">
        <f>#REF!+#REF!+#REF!+#REF!+#REF!+#REF!+#REF!</f>
        <v>#REF!</v>
      </c>
      <c r="L21" s="118">
        <f t="shared" ref="L21:L25" si="8">J21/E21</f>
        <v>0.97467386288214064</v>
      </c>
      <c r="M21" s="114">
        <v>14780.83</v>
      </c>
      <c r="N21" s="14"/>
      <c r="O21" s="15"/>
    </row>
    <row r="22" spans="1:16" x14ac:dyDescent="0.2">
      <c r="A22" s="65"/>
      <c r="B22" s="67"/>
      <c r="C22" s="121">
        <v>4110</v>
      </c>
      <c r="D22" s="122" t="s">
        <v>32</v>
      </c>
      <c r="E22" s="114">
        <v>29504.19</v>
      </c>
      <c r="F22" s="114" t="e">
        <f>SUM(#REF!)</f>
        <v>#REF!</v>
      </c>
      <c r="G22" s="114" t="e">
        <f>SUM(#REF!)</f>
        <v>#REF!</v>
      </c>
      <c r="H22" s="114" t="e">
        <f>SUM(#REF!)</f>
        <v>#REF!</v>
      </c>
      <c r="I22" s="115" t="e">
        <f>SUM(#REF!)</f>
        <v>#REF!</v>
      </c>
      <c r="J22" s="116">
        <v>29504.19</v>
      </c>
      <c r="K22" s="117" t="e">
        <f>SUM(#REF!)</f>
        <v>#REF!</v>
      </c>
      <c r="L22" s="118">
        <f t="shared" si="8"/>
        <v>1</v>
      </c>
      <c r="M22" s="114">
        <v>2527.54</v>
      </c>
      <c r="N22" s="12"/>
      <c r="O22" s="13"/>
    </row>
    <row r="23" spans="1:16" ht="25.5" x14ac:dyDescent="0.2">
      <c r="A23" s="65"/>
      <c r="B23" s="67"/>
      <c r="C23" s="123">
        <v>4120</v>
      </c>
      <c r="D23" s="124" t="s">
        <v>68</v>
      </c>
      <c r="E23" s="114">
        <v>4227.21</v>
      </c>
      <c r="F23" s="114" t="e">
        <f>#REF!+#REF!+#REF!+#REF!+#REF!</f>
        <v>#REF!</v>
      </c>
      <c r="G23" s="114" t="e">
        <f>#REF!+#REF!+#REF!+#REF!+#REF!</f>
        <v>#REF!</v>
      </c>
      <c r="H23" s="114" t="e">
        <f>#REF!+#REF!+#REF!+#REF!+#REF!</f>
        <v>#REF!</v>
      </c>
      <c r="I23" s="115" t="e">
        <f>#REF!+#REF!+#REF!+#REF!+#REF!</f>
        <v>#REF!</v>
      </c>
      <c r="J23" s="116">
        <v>4227.21</v>
      </c>
      <c r="K23" s="117" t="e">
        <f>#REF!+#REF!+#REF!+#REF!+#REF!+#REF!+#REF!+#REF!</f>
        <v>#REF!</v>
      </c>
      <c r="L23" s="118">
        <f t="shared" si="8"/>
        <v>1</v>
      </c>
      <c r="M23" s="114">
        <v>325.41000000000003</v>
      </c>
      <c r="N23" s="12"/>
      <c r="O23" s="13"/>
      <c r="P23" s="6"/>
    </row>
    <row r="24" spans="1:16" x14ac:dyDescent="0.2">
      <c r="A24" s="65"/>
      <c r="B24" s="69"/>
      <c r="C24" s="128">
        <v>4210</v>
      </c>
      <c r="D24" s="129" t="s">
        <v>3</v>
      </c>
      <c r="E24" s="130">
        <v>15200</v>
      </c>
      <c r="F24" s="131"/>
      <c r="G24" s="132">
        <f>F24/E24</f>
        <v>0</v>
      </c>
      <c r="H24" s="126">
        <v>0</v>
      </c>
      <c r="I24" s="133">
        <f>(H24+F24)/E24</f>
        <v>0</v>
      </c>
      <c r="J24" s="127">
        <v>15152.31</v>
      </c>
      <c r="K24" s="134">
        <v>9000</v>
      </c>
      <c r="L24" s="118">
        <f t="shared" si="8"/>
        <v>0.99686249999999998</v>
      </c>
      <c r="M24" s="135">
        <v>0</v>
      </c>
      <c r="N24" s="16"/>
      <c r="O24" s="18"/>
    </row>
    <row r="25" spans="1:16" x14ac:dyDescent="0.2">
      <c r="A25" s="65"/>
      <c r="B25" s="69"/>
      <c r="C25" s="128">
        <v>4300</v>
      </c>
      <c r="D25" s="122" t="s">
        <v>4</v>
      </c>
      <c r="E25" s="136">
        <v>6395300</v>
      </c>
      <c r="F25" s="137"/>
      <c r="G25" s="132">
        <f>F25/E25</f>
        <v>0</v>
      </c>
      <c r="H25" s="126" t="e">
        <f>H27+H28+#REF!</f>
        <v>#REF!</v>
      </c>
      <c r="I25" s="133" t="e">
        <f>(H25+F25)/E25</f>
        <v>#REF!</v>
      </c>
      <c r="J25" s="127">
        <v>5905211.3499999996</v>
      </c>
      <c r="K25" s="134" t="e">
        <f>K27+K28+#REF!+K30+#REF!</f>
        <v>#REF!</v>
      </c>
      <c r="L25" s="118">
        <f t="shared" si="8"/>
        <v>0.92336737135083569</v>
      </c>
      <c r="M25" s="181">
        <v>332089.28000000003</v>
      </c>
      <c r="N25" s="16"/>
      <c r="O25" s="19"/>
    </row>
    <row r="26" spans="1:16" x14ac:dyDescent="0.2">
      <c r="A26" s="65"/>
      <c r="B26" s="69"/>
      <c r="C26" s="71"/>
      <c r="D26" s="72" t="s">
        <v>9</v>
      </c>
      <c r="E26" s="25"/>
      <c r="F26" s="73"/>
      <c r="G26" s="70"/>
      <c r="H26" s="74"/>
      <c r="I26" s="75"/>
      <c r="J26" s="76"/>
      <c r="K26" s="68"/>
      <c r="L26" s="77"/>
      <c r="M26" s="78"/>
      <c r="N26" s="16"/>
      <c r="O26" s="8"/>
    </row>
    <row r="27" spans="1:16" ht="24" x14ac:dyDescent="0.2">
      <c r="A27" s="65"/>
      <c r="B27" s="69"/>
      <c r="C27" s="79"/>
      <c r="D27" s="80" t="s">
        <v>35</v>
      </c>
      <c r="E27" s="81"/>
      <c r="F27" s="82"/>
      <c r="G27" s="83" t="e">
        <f>F27/E27</f>
        <v>#DIV/0!</v>
      </c>
      <c r="H27" s="84"/>
      <c r="I27" s="85" t="e">
        <f>(H27+F27)/E27</f>
        <v>#DIV/0!</v>
      </c>
      <c r="J27" s="86">
        <v>5865129.5599999996</v>
      </c>
      <c r="K27" s="87"/>
      <c r="L27" s="88"/>
      <c r="M27" s="89">
        <v>280641.71999999997</v>
      </c>
      <c r="N27" s="16"/>
      <c r="O27" s="17"/>
    </row>
    <row r="28" spans="1:16" x14ac:dyDescent="0.2">
      <c r="A28" s="65"/>
      <c r="B28" s="69"/>
      <c r="C28" s="79"/>
      <c r="D28" s="80" t="s">
        <v>30</v>
      </c>
      <c r="E28" s="81"/>
      <c r="F28" s="82"/>
      <c r="G28" s="83"/>
      <c r="H28" s="84"/>
      <c r="I28" s="91"/>
      <c r="J28" s="86">
        <v>36856.239999999998</v>
      </c>
      <c r="K28" s="92"/>
      <c r="L28" s="88"/>
      <c r="M28" s="90"/>
      <c r="N28" s="16"/>
      <c r="O28" s="17"/>
    </row>
    <row r="29" spans="1:16" x14ac:dyDescent="0.2">
      <c r="A29" s="65"/>
      <c r="B29" s="69"/>
      <c r="C29" s="79"/>
      <c r="D29" s="80" t="s">
        <v>67</v>
      </c>
      <c r="E29" s="81"/>
      <c r="F29" s="82"/>
      <c r="G29" s="83"/>
      <c r="H29" s="84"/>
      <c r="I29" s="91"/>
      <c r="J29" s="86">
        <v>3225.55</v>
      </c>
      <c r="K29" s="92"/>
      <c r="L29" s="88"/>
      <c r="M29" s="90"/>
      <c r="N29" s="16"/>
      <c r="O29" s="17"/>
    </row>
    <row r="30" spans="1:16" x14ac:dyDescent="0.2">
      <c r="A30" s="65"/>
      <c r="B30" s="69"/>
      <c r="C30" s="79"/>
      <c r="D30" s="80" t="s">
        <v>31</v>
      </c>
      <c r="E30" s="81"/>
      <c r="F30" s="82"/>
      <c r="G30" s="83"/>
      <c r="H30" s="84"/>
      <c r="I30" s="91"/>
      <c r="J30" s="86">
        <v>0</v>
      </c>
      <c r="K30" s="92"/>
      <c r="L30" s="88"/>
      <c r="M30" s="90"/>
      <c r="N30" s="16"/>
      <c r="O30" s="17"/>
    </row>
    <row r="31" spans="1:16" x14ac:dyDescent="0.2">
      <c r="A31" s="65"/>
      <c r="B31" s="69"/>
      <c r="C31" s="172" t="s">
        <v>46</v>
      </c>
      <c r="D31" s="171" t="s">
        <v>48</v>
      </c>
      <c r="E31" s="187">
        <v>500</v>
      </c>
      <c r="F31" s="188"/>
      <c r="G31" s="189"/>
      <c r="H31" s="190"/>
      <c r="I31" s="191">
        <f t="shared" ref="I31:I32" si="9">(H31+F31)/E31</f>
        <v>0</v>
      </c>
      <c r="J31" s="190">
        <v>0</v>
      </c>
      <c r="K31" s="192"/>
      <c r="L31" s="193">
        <v>0</v>
      </c>
      <c r="M31" s="194">
        <v>0</v>
      </c>
      <c r="N31" s="16"/>
      <c r="O31" s="17"/>
    </row>
    <row r="32" spans="1:16" x14ac:dyDescent="0.2">
      <c r="A32" s="65"/>
      <c r="B32" s="69"/>
      <c r="C32" s="172" t="s">
        <v>47</v>
      </c>
      <c r="D32" s="171" t="s">
        <v>49</v>
      </c>
      <c r="E32" s="187">
        <v>500</v>
      </c>
      <c r="F32" s="188"/>
      <c r="G32" s="189"/>
      <c r="H32" s="190"/>
      <c r="I32" s="191">
        <f t="shared" si="9"/>
        <v>0</v>
      </c>
      <c r="J32" s="190">
        <v>0</v>
      </c>
      <c r="K32" s="192"/>
      <c r="L32" s="193">
        <v>0</v>
      </c>
      <c r="M32" s="194">
        <v>0</v>
      </c>
      <c r="N32" s="16"/>
      <c r="O32" s="17"/>
    </row>
    <row r="33" spans="1:16" ht="25.5" x14ac:dyDescent="0.2">
      <c r="A33" s="65"/>
      <c r="B33" s="67"/>
      <c r="C33" s="163">
        <v>4440</v>
      </c>
      <c r="D33" s="167" t="s">
        <v>6</v>
      </c>
      <c r="E33" s="168">
        <v>5813.48</v>
      </c>
      <c r="F33" s="169"/>
      <c r="G33" s="173">
        <f t="shared" ref="G33:G34" si="10">F33/E33</f>
        <v>0</v>
      </c>
      <c r="H33" s="174">
        <v>0</v>
      </c>
      <c r="I33" s="175"/>
      <c r="J33" s="170">
        <v>5813.48</v>
      </c>
      <c r="K33" s="109"/>
      <c r="L33" s="176">
        <f>J33/E33</f>
        <v>1</v>
      </c>
      <c r="M33" s="185">
        <v>0</v>
      </c>
      <c r="N33" s="20"/>
      <c r="O33" s="21"/>
      <c r="P33" s="6"/>
    </row>
    <row r="34" spans="1:16" ht="26.25" thickBot="1" x14ac:dyDescent="0.25">
      <c r="A34" s="65"/>
      <c r="B34" s="67"/>
      <c r="C34" s="139">
        <v>4700</v>
      </c>
      <c r="D34" s="140" t="s">
        <v>5</v>
      </c>
      <c r="E34" s="141">
        <v>2000</v>
      </c>
      <c r="F34" s="138"/>
      <c r="G34" s="177">
        <f t="shared" si="10"/>
        <v>0</v>
      </c>
      <c r="H34" s="178">
        <v>0</v>
      </c>
      <c r="I34" s="178"/>
      <c r="J34" s="142">
        <v>1743</v>
      </c>
      <c r="K34" s="109"/>
      <c r="L34" s="179">
        <f t="shared" ref="L34" si="11">J34/E34</f>
        <v>0.87150000000000005</v>
      </c>
      <c r="M34" s="186">
        <v>0</v>
      </c>
      <c r="N34" s="20"/>
      <c r="O34" s="21"/>
      <c r="P34" s="6"/>
    </row>
    <row r="35" spans="1:16" ht="13.5" thickBot="1" x14ac:dyDescent="0.25">
      <c r="A35" s="93"/>
      <c r="B35" s="94"/>
      <c r="C35" s="94"/>
      <c r="D35" s="95" t="s">
        <v>12</v>
      </c>
      <c r="E35" s="47">
        <f>(E18)</f>
        <v>6625584</v>
      </c>
      <c r="F35" s="47" t="e">
        <f>(F18)+0.01</f>
        <v>#REF!</v>
      </c>
      <c r="G35" s="47" t="e">
        <f>(G18)+0.01</f>
        <v>#REF!</v>
      </c>
      <c r="H35" s="47" t="e">
        <f>(H18)+0.01</f>
        <v>#REF!</v>
      </c>
      <c r="I35" s="48" t="e">
        <f>(I18)+0.01</f>
        <v>#REF!</v>
      </c>
      <c r="J35" s="49">
        <f>(J18)</f>
        <v>6133857.54</v>
      </c>
      <c r="K35" s="96"/>
      <c r="L35" s="97">
        <f>J35/E35</f>
        <v>0.92578368035179992</v>
      </c>
      <c r="M35" s="98">
        <f>M18</f>
        <v>349723.06000000006</v>
      </c>
      <c r="N35" s="16"/>
      <c r="O35" s="8"/>
    </row>
    <row r="36" spans="1:16" ht="26.25" customHeight="1" x14ac:dyDescent="0.2">
      <c r="A36" s="242" t="s">
        <v>69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1:16" x14ac:dyDescent="0.2">
      <c r="A37" s="99" t="s">
        <v>33</v>
      </c>
      <c r="B37" s="99"/>
      <c r="C37" s="99"/>
      <c r="D37" s="99"/>
      <c r="E37" s="100"/>
      <c r="F37" s="100"/>
      <c r="G37" s="100"/>
      <c r="H37" s="61"/>
      <c r="I37" s="61"/>
      <c r="J37" s="61"/>
      <c r="K37" s="61"/>
      <c r="L37" s="61"/>
      <c r="M37" s="61"/>
    </row>
    <row r="38" spans="1:16" x14ac:dyDescent="0.2">
      <c r="A38" s="100" t="s">
        <v>54</v>
      </c>
      <c r="B38" s="100"/>
      <c r="C38" s="162"/>
      <c r="D38" s="101">
        <v>192470.56</v>
      </c>
      <c r="E38" s="100"/>
      <c r="F38" s="100"/>
      <c r="G38" s="100"/>
      <c r="H38" s="61"/>
      <c r="I38" s="61"/>
      <c r="J38" s="61"/>
      <c r="K38" s="61"/>
      <c r="L38" s="61"/>
      <c r="M38" s="61"/>
    </row>
    <row r="39" spans="1:16" x14ac:dyDescent="0.2">
      <c r="A39" s="100" t="s">
        <v>55</v>
      </c>
      <c r="B39" s="100"/>
      <c r="C39" s="162"/>
      <c r="D39" s="101">
        <v>137553.07</v>
      </c>
      <c r="E39" s="100"/>
      <c r="F39" s="100"/>
      <c r="G39" s="100"/>
      <c r="H39" s="61"/>
      <c r="I39" s="61"/>
      <c r="J39" s="61"/>
      <c r="K39" s="61"/>
      <c r="L39" s="61"/>
      <c r="M39" s="61"/>
    </row>
    <row r="40" spans="1:16" s="7" customFormat="1" ht="17.25" customHeight="1" x14ac:dyDescent="0.25">
      <c r="A40" s="246" t="s">
        <v>37</v>
      </c>
      <c r="B40" s="246"/>
      <c r="C40" s="104" t="s">
        <v>56</v>
      </c>
      <c r="D40" s="180">
        <v>105831.27</v>
      </c>
      <c r="E40" s="102"/>
      <c r="F40" s="103"/>
      <c r="G40" s="104"/>
      <c r="H40" s="105"/>
      <c r="I40" s="105"/>
      <c r="J40" s="105"/>
      <c r="K40" s="105"/>
      <c r="L40" s="105"/>
      <c r="M40" s="105"/>
    </row>
    <row r="41" spans="1:16" x14ac:dyDescent="0.2">
      <c r="A41" s="247" t="s">
        <v>39</v>
      </c>
      <c r="B41" s="247"/>
      <c r="C41" s="162" t="s">
        <v>57</v>
      </c>
      <c r="D41" s="101">
        <v>-60366.85</v>
      </c>
      <c r="E41" s="100"/>
      <c r="F41" s="100"/>
      <c r="G41" s="100"/>
      <c r="H41" s="61"/>
      <c r="I41" s="61"/>
      <c r="J41" s="61"/>
      <c r="K41" s="61"/>
      <c r="L41" s="61"/>
      <c r="M41" s="61"/>
    </row>
    <row r="42" spans="1:16" s="9" customFormat="1" ht="17.25" customHeight="1" x14ac:dyDescent="0.25">
      <c r="A42" s="248" t="s">
        <v>38</v>
      </c>
      <c r="B42" s="248"/>
      <c r="C42" s="105" t="s">
        <v>56</v>
      </c>
      <c r="D42" s="107">
        <v>73503.759999999995</v>
      </c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6" s="9" customFormat="1" ht="15.75" customHeight="1" x14ac:dyDescent="0.25">
      <c r="A43" s="244" t="s">
        <v>40</v>
      </c>
      <c r="B43" s="244"/>
      <c r="C43" s="105" t="s">
        <v>51</v>
      </c>
      <c r="D43" s="107">
        <v>-83127.42</v>
      </c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6" s="9" customFormat="1" ht="15.75" customHeight="1" x14ac:dyDescent="0.25">
      <c r="A44" s="244" t="s">
        <v>50</v>
      </c>
      <c r="B44" s="249"/>
      <c r="C44" s="105" t="s">
        <v>51</v>
      </c>
      <c r="D44" s="107">
        <v>-290031.39</v>
      </c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6" s="9" customFormat="1" ht="15.75" customHeight="1" x14ac:dyDescent="0.25">
      <c r="A45" s="244" t="s">
        <v>52</v>
      </c>
      <c r="B45" s="249"/>
      <c r="C45" s="105" t="s">
        <v>51</v>
      </c>
      <c r="D45" s="107">
        <v>-190024.12</v>
      </c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6" s="9" customFormat="1" ht="15.75" customHeight="1" x14ac:dyDescent="0.25">
      <c r="A46" s="244" t="s">
        <v>60</v>
      </c>
      <c r="B46" s="249"/>
      <c r="C46" s="105" t="s">
        <v>51</v>
      </c>
      <c r="D46" s="107">
        <v>-357838.64</v>
      </c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6" ht="23.25" customHeight="1" x14ac:dyDescent="0.2">
      <c r="A47" s="245" t="s">
        <v>53</v>
      </c>
      <c r="B47" s="245"/>
      <c r="C47" s="245"/>
      <c r="D47" s="108">
        <f>SUM(D38:D46)</f>
        <v>-472029.75999999995</v>
      </c>
      <c r="E47" s="61"/>
      <c r="F47" s="61"/>
      <c r="G47" s="61"/>
      <c r="H47" s="61"/>
      <c r="I47" s="61"/>
      <c r="J47" s="61"/>
      <c r="K47" s="61"/>
      <c r="L47" s="61"/>
      <c r="M47" s="61"/>
    </row>
    <row r="48" spans="1:16" ht="30" customHeight="1" x14ac:dyDescent="0.2">
      <c r="A48" s="243" t="s">
        <v>70</v>
      </c>
      <c r="B48" s="243"/>
      <c r="C48" s="243"/>
      <c r="D48" s="243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5" customHeight="1" x14ac:dyDescent="0.2">
      <c r="A49" s="238"/>
      <c r="B49" s="238"/>
      <c r="C49" s="238"/>
      <c r="D49" s="238"/>
      <c r="E49" s="110"/>
      <c r="F49" s="61"/>
      <c r="G49" s="61"/>
      <c r="H49" s="61"/>
      <c r="I49" s="61"/>
      <c r="J49" s="111"/>
      <c r="K49" s="61"/>
      <c r="L49" s="61"/>
      <c r="M49" s="61"/>
    </row>
    <row r="50" spans="1:13" ht="15" customHeight="1" x14ac:dyDescent="0.2">
      <c r="A50" s="238"/>
      <c r="B50" s="238"/>
      <c r="C50" s="238"/>
      <c r="D50" s="238"/>
      <c r="E50" s="110"/>
      <c r="F50" s="61"/>
      <c r="G50" s="61"/>
      <c r="H50" s="61"/>
      <c r="I50" s="61"/>
      <c r="J50" s="111"/>
      <c r="K50" s="61"/>
      <c r="L50" s="61"/>
      <c r="M50" s="61"/>
    </row>
    <row r="51" spans="1:13" ht="18.75" customHeight="1" x14ac:dyDescent="0.2">
      <c r="A51" s="239"/>
      <c r="B51" s="239"/>
      <c r="C51" s="239"/>
      <c r="D51" s="239"/>
      <c r="E51" s="110"/>
      <c r="F51" s="61"/>
      <c r="G51" s="61"/>
      <c r="H51" s="61"/>
      <c r="I51" s="61"/>
      <c r="J51" s="111"/>
      <c r="K51" s="61"/>
      <c r="L51" s="61"/>
      <c r="M51" s="61"/>
    </row>
    <row r="52" spans="1:13" ht="27" customHeight="1" x14ac:dyDescent="0.2">
      <c r="A52" s="239"/>
      <c r="B52" s="239"/>
      <c r="C52" s="239"/>
      <c r="D52" s="239"/>
      <c r="E52" s="110"/>
      <c r="F52" s="61"/>
      <c r="G52" s="61"/>
      <c r="H52" s="61"/>
      <c r="I52" s="61"/>
      <c r="J52" s="111"/>
      <c r="K52" s="61"/>
      <c r="L52" s="61"/>
      <c r="M52" s="61"/>
    </row>
    <row r="53" spans="1:13" x14ac:dyDescent="0.2">
      <c r="A53" s="61"/>
      <c r="B53" s="61"/>
      <c r="C53" s="61"/>
      <c r="D53" s="61"/>
      <c r="E53" s="61"/>
      <c r="F53" s="61"/>
      <c r="G53" s="61"/>
      <c r="H53" s="61"/>
      <c r="I53" s="61"/>
      <c r="J53" s="112"/>
      <c r="K53" s="61"/>
      <c r="L53" s="61"/>
      <c r="M53" s="61"/>
    </row>
    <row r="163" spans="5:5" x14ac:dyDescent="0.2">
      <c r="E163" s="6"/>
    </row>
  </sheetData>
  <mergeCells count="29">
    <mergeCell ref="A50:D50"/>
    <mergeCell ref="A51:D51"/>
    <mergeCell ref="A52:D52"/>
    <mergeCell ref="O5:O6"/>
    <mergeCell ref="J2:O2"/>
    <mergeCell ref="A36:M36"/>
    <mergeCell ref="A48:D48"/>
    <mergeCell ref="A49:D49"/>
    <mergeCell ref="A43:B43"/>
    <mergeCell ref="A47:C47"/>
    <mergeCell ref="A40:B40"/>
    <mergeCell ref="A41:B41"/>
    <mergeCell ref="A42:B42"/>
    <mergeCell ref="A44:B44"/>
    <mergeCell ref="A45:B45"/>
    <mergeCell ref="A46:B46"/>
    <mergeCell ref="D1:H1"/>
    <mergeCell ref="A3:M3"/>
    <mergeCell ref="A4:D4"/>
    <mergeCell ref="A16:D16"/>
    <mergeCell ref="F16:H16"/>
    <mergeCell ref="D5:D6"/>
    <mergeCell ref="E5:E6"/>
    <mergeCell ref="J5:J6"/>
    <mergeCell ref="L5:L6"/>
    <mergeCell ref="M5:M6"/>
    <mergeCell ref="A5:A6"/>
    <mergeCell ref="B5:B6"/>
    <mergeCell ref="C5:C6"/>
  </mergeCells>
  <pageMargins left="0.23622047244094491" right="0.23622047244094491" top="0.35433070866141736" bottom="0.35433070866141736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13 odpady komunalne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2022-04-29T09:25:38Z</cp:lastPrinted>
  <dcterms:created xsi:type="dcterms:W3CDTF">2018-12-19T05:10:37Z</dcterms:created>
  <dcterms:modified xsi:type="dcterms:W3CDTF">2022-04-29T09:25:48Z</dcterms:modified>
</cp:coreProperties>
</file>